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A7E044B6-D099-4130-B97E-A80AB2D0B120}" xr6:coauthVersionLast="47" xr6:coauthVersionMax="47" xr10:uidLastSave="{00000000-0000-0000-0000-000000000000}"/>
  <bookViews>
    <workbookView xWindow="780" yWindow="780" windowWidth="21600" windowHeight="11385" tabRatio="691" xr2:uid="{00000000-000D-0000-FFFF-FFFF00000000}"/>
  </bookViews>
  <sheets>
    <sheet name="目录" sheetId="15" r:id="rId1"/>
    <sheet name="剑" sheetId="2" r:id="rId2"/>
    <sheet name="刀" sheetId="1" r:id="rId3"/>
    <sheet name="拳套" sheetId="3" r:id="rId4"/>
    <sheet name="长柄" sheetId="5" r:id="rId5"/>
    <sheet name="斧锤" sheetId="6" r:id="rId6"/>
    <sheet name="奇门兵器" sheetId="7" r:id="rId7"/>
    <sheet name="弓" sheetId="8" r:id="rId8"/>
    <sheet name="弩" sheetId="4" r:id="rId9"/>
    <sheet name="半自动枪械" sheetId="9" r:id="rId10"/>
    <sheet name="全自动枪械" sheetId="11" r:id="rId11"/>
    <sheet name="非自动枪械" sheetId="10" r:id="rId12"/>
    <sheet name="魔导器" sheetId="13" r:id="rId13"/>
    <sheet name="共生体武器" sheetId="14" r:id="rId14"/>
    <sheet name="副武器" sheetId="12" r:id="rId1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8" i="12" l="1"/>
  <c r="J59" i="12" s="1"/>
  <c r="C58" i="12"/>
  <c r="E59" i="12" s="1"/>
  <c r="C57" i="12"/>
  <c r="H56" i="12"/>
  <c r="C56" i="12"/>
  <c r="J54" i="12"/>
  <c r="E54" i="12"/>
  <c r="M33" i="12"/>
  <c r="E33" i="12"/>
  <c r="C33" i="12"/>
  <c r="R32" i="12"/>
  <c r="T33" i="12" s="1"/>
  <c r="M32" i="12"/>
  <c r="M31" i="12" s="1"/>
  <c r="H32" i="12"/>
  <c r="J33" i="12" s="1"/>
  <c r="C32" i="12"/>
  <c r="H31" i="12"/>
  <c r="C31" i="12"/>
  <c r="R30" i="12"/>
  <c r="M30" i="12"/>
  <c r="H30" i="12"/>
  <c r="C30" i="12"/>
  <c r="T28" i="12"/>
  <c r="O28" i="12"/>
  <c r="J28" i="12"/>
  <c r="E28" i="12"/>
  <c r="O7" i="12"/>
  <c r="M7" i="12"/>
  <c r="J7" i="12"/>
  <c r="H7" i="12"/>
  <c r="E7" i="12"/>
  <c r="C7" i="12"/>
  <c r="R6" i="12"/>
  <c r="T7" i="12" s="1"/>
  <c r="M6" i="12"/>
  <c r="M5" i="12" s="1"/>
  <c r="H6" i="12"/>
  <c r="C6" i="12"/>
  <c r="H5" i="12"/>
  <c r="C5" i="12"/>
  <c r="R4" i="12"/>
  <c r="M4" i="12"/>
  <c r="H4" i="12"/>
  <c r="C4" i="12"/>
  <c r="T2" i="12"/>
  <c r="O2" i="12"/>
  <c r="J2" i="12"/>
  <c r="E2" i="12"/>
  <c r="O7" i="14"/>
  <c r="M7" i="14"/>
  <c r="J7" i="14"/>
  <c r="H7" i="14"/>
  <c r="E7" i="14"/>
  <c r="C7" i="14"/>
  <c r="R6" i="14"/>
  <c r="T7" i="14" s="1"/>
  <c r="M6" i="14"/>
  <c r="M5" i="14" s="1"/>
  <c r="H6" i="14"/>
  <c r="C6" i="14"/>
  <c r="H5" i="14"/>
  <c r="C5" i="14"/>
  <c r="R4" i="14"/>
  <c r="M4" i="14"/>
  <c r="H4" i="14"/>
  <c r="C4" i="14"/>
  <c r="T2" i="14"/>
  <c r="O2" i="14"/>
  <c r="J2" i="14"/>
  <c r="E2" i="14"/>
  <c r="O215" i="13"/>
  <c r="M215" i="13"/>
  <c r="J215" i="13"/>
  <c r="H215" i="13"/>
  <c r="E215" i="13"/>
  <c r="C215" i="13"/>
  <c r="R214" i="13"/>
  <c r="T215" i="13" s="1"/>
  <c r="M214" i="13"/>
  <c r="M213" i="13" s="1"/>
  <c r="H214" i="13"/>
  <c r="C214" i="13"/>
  <c r="H213" i="13"/>
  <c r="C213" i="13"/>
  <c r="R212" i="13"/>
  <c r="M212" i="13"/>
  <c r="H212" i="13"/>
  <c r="C212" i="13"/>
  <c r="T210" i="13"/>
  <c r="O210" i="13"/>
  <c r="J210" i="13"/>
  <c r="E210" i="13"/>
  <c r="M189" i="13"/>
  <c r="J189" i="13"/>
  <c r="H189" i="13"/>
  <c r="E189" i="13"/>
  <c r="C189" i="13"/>
  <c r="R188" i="13"/>
  <c r="M188" i="13"/>
  <c r="M187" i="13" s="1"/>
  <c r="H188" i="13"/>
  <c r="H187" i="13" s="1"/>
  <c r="C188" i="13"/>
  <c r="C187" i="13"/>
  <c r="R186" i="13"/>
  <c r="M186" i="13"/>
  <c r="H186" i="13"/>
  <c r="C186" i="13"/>
  <c r="T184" i="13"/>
  <c r="O184" i="13"/>
  <c r="J184" i="13"/>
  <c r="E184" i="13"/>
  <c r="M163" i="13"/>
  <c r="J163" i="13"/>
  <c r="H163" i="13"/>
  <c r="E163" i="13"/>
  <c r="C163" i="13"/>
  <c r="R162" i="13"/>
  <c r="M162" i="13"/>
  <c r="M161" i="13" s="1"/>
  <c r="H162" i="13"/>
  <c r="H161" i="13" s="1"/>
  <c r="C162" i="13"/>
  <c r="C161" i="13"/>
  <c r="R160" i="13"/>
  <c r="M160" i="13"/>
  <c r="H160" i="13"/>
  <c r="C160" i="13"/>
  <c r="T158" i="13"/>
  <c r="O158" i="13"/>
  <c r="J158" i="13"/>
  <c r="E158" i="13"/>
  <c r="M137" i="13"/>
  <c r="J137" i="13"/>
  <c r="H137" i="13"/>
  <c r="E137" i="13"/>
  <c r="C137" i="13"/>
  <c r="R136" i="13"/>
  <c r="M136" i="13"/>
  <c r="M135" i="13" s="1"/>
  <c r="H136" i="13"/>
  <c r="H135" i="13" s="1"/>
  <c r="C136" i="13"/>
  <c r="C135" i="13"/>
  <c r="R134" i="13"/>
  <c r="M134" i="13"/>
  <c r="H134" i="13"/>
  <c r="C134" i="13"/>
  <c r="T132" i="13"/>
  <c r="O132" i="13"/>
  <c r="J132" i="13"/>
  <c r="E132" i="13"/>
  <c r="M111" i="13"/>
  <c r="J111" i="13"/>
  <c r="H111" i="13"/>
  <c r="E111" i="13"/>
  <c r="C111" i="13"/>
  <c r="R110" i="13"/>
  <c r="M110" i="13"/>
  <c r="M109" i="13" s="1"/>
  <c r="H110" i="13"/>
  <c r="H109" i="13" s="1"/>
  <c r="C110" i="13"/>
  <c r="C109" i="13"/>
  <c r="R108" i="13"/>
  <c r="M108" i="13"/>
  <c r="H108" i="13"/>
  <c r="C108" i="13"/>
  <c r="T106" i="13"/>
  <c r="O106" i="13"/>
  <c r="J106" i="13"/>
  <c r="E106" i="13"/>
  <c r="M85" i="13"/>
  <c r="J85" i="13"/>
  <c r="H85" i="13"/>
  <c r="E85" i="13"/>
  <c r="C85" i="13"/>
  <c r="R84" i="13"/>
  <c r="M84" i="13"/>
  <c r="M83" i="13" s="1"/>
  <c r="H84" i="13"/>
  <c r="H83" i="13" s="1"/>
  <c r="C84" i="13"/>
  <c r="C83" i="13"/>
  <c r="R82" i="13"/>
  <c r="M82" i="13"/>
  <c r="H82" i="13"/>
  <c r="C82" i="13"/>
  <c r="T80" i="13"/>
  <c r="O80" i="13"/>
  <c r="J80" i="13"/>
  <c r="E80" i="13"/>
  <c r="M59" i="13"/>
  <c r="J59" i="13"/>
  <c r="H59" i="13"/>
  <c r="E59" i="13"/>
  <c r="C59" i="13"/>
  <c r="R58" i="13"/>
  <c r="M58" i="13"/>
  <c r="M57" i="13" s="1"/>
  <c r="H58" i="13"/>
  <c r="H57" i="13" s="1"/>
  <c r="C58" i="13"/>
  <c r="C57" i="13"/>
  <c r="R56" i="13"/>
  <c r="M56" i="13"/>
  <c r="H56" i="13"/>
  <c r="C56" i="13"/>
  <c r="T54" i="13"/>
  <c r="O54" i="13"/>
  <c r="J54" i="13"/>
  <c r="E54" i="13"/>
  <c r="M33" i="13"/>
  <c r="J33" i="13"/>
  <c r="H33" i="13"/>
  <c r="E33" i="13"/>
  <c r="C33" i="13"/>
  <c r="R32" i="13"/>
  <c r="M32" i="13"/>
  <c r="M31" i="13" s="1"/>
  <c r="H32" i="13"/>
  <c r="H31" i="13" s="1"/>
  <c r="C32" i="13"/>
  <c r="C31" i="13"/>
  <c r="R30" i="13"/>
  <c r="M30" i="13"/>
  <c r="H30" i="13"/>
  <c r="C30" i="13"/>
  <c r="T28" i="13"/>
  <c r="O28" i="13"/>
  <c r="J28" i="13"/>
  <c r="E28" i="13"/>
  <c r="M7" i="13"/>
  <c r="J7" i="13"/>
  <c r="H7" i="13"/>
  <c r="E7" i="13"/>
  <c r="C7" i="13"/>
  <c r="R6" i="13"/>
  <c r="M6" i="13"/>
  <c r="M5" i="13" s="1"/>
  <c r="H6" i="13"/>
  <c r="H5" i="13" s="1"/>
  <c r="C6" i="13"/>
  <c r="C5" i="13"/>
  <c r="R4" i="13"/>
  <c r="M4" i="13"/>
  <c r="H4" i="13"/>
  <c r="C4" i="13"/>
  <c r="T2" i="13"/>
  <c r="O2" i="13"/>
  <c r="J2" i="13"/>
  <c r="E2" i="13"/>
  <c r="H139" i="10"/>
  <c r="M138" i="10"/>
  <c r="M139" i="10" s="1"/>
  <c r="H138" i="10"/>
  <c r="J139" i="10" s="1"/>
  <c r="C138" i="10"/>
  <c r="M136" i="10"/>
  <c r="H136" i="10"/>
  <c r="C136" i="10"/>
  <c r="M135" i="10"/>
  <c r="H135" i="10"/>
  <c r="C135" i="10"/>
  <c r="M134" i="10"/>
  <c r="H134" i="10"/>
  <c r="C134" i="10"/>
  <c r="O132" i="10"/>
  <c r="J132" i="10"/>
  <c r="E132" i="10"/>
  <c r="H113" i="10"/>
  <c r="E113" i="10"/>
  <c r="M112" i="10"/>
  <c r="M113" i="10" s="1"/>
  <c r="H112" i="10"/>
  <c r="J113" i="10" s="1"/>
  <c r="C112" i="10"/>
  <c r="M110" i="10"/>
  <c r="H110" i="10"/>
  <c r="C110" i="10"/>
  <c r="M109" i="10"/>
  <c r="H109" i="10"/>
  <c r="C109" i="10"/>
  <c r="M108" i="10"/>
  <c r="H108" i="10"/>
  <c r="C108" i="10"/>
  <c r="O106" i="10"/>
  <c r="J106" i="10"/>
  <c r="E106" i="10"/>
  <c r="M87" i="10"/>
  <c r="J87" i="10"/>
  <c r="H87" i="10"/>
  <c r="E87" i="10"/>
  <c r="C87" i="10"/>
  <c r="R86" i="10"/>
  <c r="M86" i="10"/>
  <c r="M85" i="10" s="1"/>
  <c r="H86" i="10"/>
  <c r="H85" i="10" s="1"/>
  <c r="C86" i="10"/>
  <c r="C85" i="10"/>
  <c r="R84" i="10"/>
  <c r="M84" i="10"/>
  <c r="H84" i="10"/>
  <c r="C84" i="10"/>
  <c r="R83" i="10"/>
  <c r="M83" i="10"/>
  <c r="H83" i="10"/>
  <c r="C83" i="10"/>
  <c r="R82" i="10"/>
  <c r="M82" i="10"/>
  <c r="H82" i="10"/>
  <c r="C82" i="10"/>
  <c r="T80" i="10"/>
  <c r="O80" i="10"/>
  <c r="J80" i="10"/>
  <c r="E80" i="10"/>
  <c r="T61" i="10"/>
  <c r="C61" i="10"/>
  <c r="R60" i="10"/>
  <c r="R61" i="10" s="1"/>
  <c r="M60" i="10"/>
  <c r="M59" i="10" s="1"/>
  <c r="H60" i="10"/>
  <c r="H61" i="10" s="1"/>
  <c r="C60" i="10"/>
  <c r="E61" i="10" s="1"/>
  <c r="R59" i="10"/>
  <c r="R58" i="10"/>
  <c r="M58" i="10"/>
  <c r="H58" i="10"/>
  <c r="C58" i="10"/>
  <c r="R57" i="10"/>
  <c r="M57" i="10"/>
  <c r="H57" i="10"/>
  <c r="C57" i="10"/>
  <c r="R56" i="10"/>
  <c r="M56" i="10"/>
  <c r="H56" i="10"/>
  <c r="C56" i="10"/>
  <c r="T54" i="10"/>
  <c r="O54" i="10"/>
  <c r="J54" i="10"/>
  <c r="E54" i="10"/>
  <c r="T35" i="10"/>
  <c r="R35" i="10"/>
  <c r="O35" i="10"/>
  <c r="M35" i="10"/>
  <c r="J35" i="10"/>
  <c r="R34" i="10"/>
  <c r="M34" i="10"/>
  <c r="H34" i="10"/>
  <c r="H33" i="10" s="1"/>
  <c r="C34" i="10"/>
  <c r="C33" i="10" s="1"/>
  <c r="R33" i="10"/>
  <c r="M33" i="10"/>
  <c r="R32" i="10"/>
  <c r="M32" i="10"/>
  <c r="H32" i="10"/>
  <c r="C32" i="10"/>
  <c r="R31" i="10"/>
  <c r="M31" i="10"/>
  <c r="H31" i="10"/>
  <c r="C31" i="10"/>
  <c r="R30" i="10"/>
  <c r="M30" i="10"/>
  <c r="H30" i="10"/>
  <c r="C30" i="10"/>
  <c r="T28" i="10"/>
  <c r="O28" i="10"/>
  <c r="J28" i="10"/>
  <c r="E28" i="10"/>
  <c r="O9" i="10"/>
  <c r="M9" i="10"/>
  <c r="J9" i="10"/>
  <c r="H9" i="10"/>
  <c r="E9" i="10"/>
  <c r="C9" i="10"/>
  <c r="R8" i="10"/>
  <c r="M8" i="10"/>
  <c r="M7" i="10" s="1"/>
  <c r="H8" i="10"/>
  <c r="C8" i="10"/>
  <c r="H7" i="10"/>
  <c r="C7" i="10"/>
  <c r="R6" i="10"/>
  <c r="M6" i="10"/>
  <c r="H6" i="10"/>
  <c r="C6" i="10"/>
  <c r="R5" i="10"/>
  <c r="M5" i="10"/>
  <c r="H5" i="10"/>
  <c r="C5" i="10"/>
  <c r="R4" i="10"/>
  <c r="M4" i="10"/>
  <c r="H4" i="10"/>
  <c r="C4" i="10"/>
  <c r="T2" i="10"/>
  <c r="O2" i="10"/>
  <c r="J2" i="10"/>
  <c r="E2" i="10"/>
  <c r="J87" i="11"/>
  <c r="H86" i="11"/>
  <c r="H87" i="11" s="1"/>
  <c r="C86" i="11"/>
  <c r="E87" i="11" s="1"/>
  <c r="H85" i="11"/>
  <c r="C85" i="11"/>
  <c r="H84" i="11"/>
  <c r="C84" i="11"/>
  <c r="H83" i="11"/>
  <c r="C83" i="11"/>
  <c r="H82" i="11"/>
  <c r="C82" i="11"/>
  <c r="J80" i="11"/>
  <c r="E80" i="11"/>
  <c r="O61" i="11"/>
  <c r="M61" i="11"/>
  <c r="J61" i="11"/>
  <c r="H61" i="11"/>
  <c r="R60" i="11"/>
  <c r="M60" i="11"/>
  <c r="H60" i="11"/>
  <c r="C60" i="11"/>
  <c r="E61" i="11" s="1"/>
  <c r="M59" i="11"/>
  <c r="H59" i="11"/>
  <c r="C59" i="11"/>
  <c r="R58" i="11"/>
  <c r="M58" i="11"/>
  <c r="H58" i="11"/>
  <c r="C58" i="11"/>
  <c r="R57" i="11"/>
  <c r="M57" i="11"/>
  <c r="H57" i="11"/>
  <c r="C57" i="11"/>
  <c r="R56" i="11"/>
  <c r="M56" i="11"/>
  <c r="H56" i="11"/>
  <c r="C56" i="11"/>
  <c r="T54" i="11"/>
  <c r="O54" i="11"/>
  <c r="J54" i="11"/>
  <c r="E54" i="11"/>
  <c r="T35" i="11"/>
  <c r="J35" i="11"/>
  <c r="H35" i="11"/>
  <c r="E35" i="11"/>
  <c r="C35" i="11"/>
  <c r="R34" i="11"/>
  <c r="R35" i="11" s="1"/>
  <c r="M34" i="11"/>
  <c r="M33" i="11" s="1"/>
  <c r="H34" i="11"/>
  <c r="C34" i="11"/>
  <c r="R33" i="11"/>
  <c r="H33" i="11"/>
  <c r="C33" i="11"/>
  <c r="R32" i="11"/>
  <c r="M32" i="11"/>
  <c r="H32" i="11"/>
  <c r="C32" i="11"/>
  <c r="R31" i="11"/>
  <c r="M31" i="11"/>
  <c r="H31" i="11"/>
  <c r="C31" i="11"/>
  <c r="R30" i="11"/>
  <c r="M30" i="11"/>
  <c r="H30" i="11"/>
  <c r="C30" i="11"/>
  <c r="T28" i="11"/>
  <c r="O28" i="11"/>
  <c r="J28" i="11"/>
  <c r="E28" i="11"/>
  <c r="T9" i="11"/>
  <c r="R9" i="11"/>
  <c r="J9" i="11"/>
  <c r="R8" i="11"/>
  <c r="M8" i="11"/>
  <c r="O9" i="11" s="1"/>
  <c r="H8" i="11"/>
  <c r="H7" i="11" s="1"/>
  <c r="C8" i="11"/>
  <c r="C7" i="11" s="1"/>
  <c r="R7" i="11"/>
  <c r="M7" i="11"/>
  <c r="R6" i="11"/>
  <c r="M6" i="11"/>
  <c r="H6" i="11"/>
  <c r="C6" i="11"/>
  <c r="R5" i="11"/>
  <c r="M5" i="11"/>
  <c r="H5" i="11"/>
  <c r="C5" i="11"/>
  <c r="R4" i="11"/>
  <c r="M4" i="11"/>
  <c r="H4" i="11"/>
  <c r="C4" i="11"/>
  <c r="T2" i="11"/>
  <c r="O2" i="11"/>
  <c r="J2" i="11"/>
  <c r="E2" i="11"/>
  <c r="C113" i="9"/>
  <c r="H112" i="9"/>
  <c r="C112" i="9"/>
  <c r="E113" i="9" s="1"/>
  <c r="H110" i="9"/>
  <c r="C110" i="9"/>
  <c r="H109" i="9"/>
  <c r="C109" i="9"/>
  <c r="H108" i="9"/>
  <c r="C108" i="9"/>
  <c r="J106" i="9"/>
  <c r="E106" i="9"/>
  <c r="T87" i="9"/>
  <c r="R87" i="9"/>
  <c r="J87" i="9"/>
  <c r="R86" i="9"/>
  <c r="M86" i="9"/>
  <c r="O87" i="9" s="1"/>
  <c r="H86" i="9"/>
  <c r="H85" i="9" s="1"/>
  <c r="C86" i="9"/>
  <c r="C85" i="9" s="1"/>
  <c r="R85" i="9"/>
  <c r="M85" i="9"/>
  <c r="R84" i="9"/>
  <c r="M84" i="9"/>
  <c r="H84" i="9"/>
  <c r="C84" i="9"/>
  <c r="R83" i="9"/>
  <c r="M83" i="9"/>
  <c r="H83" i="9"/>
  <c r="C83" i="9"/>
  <c r="R82" i="9"/>
  <c r="M82" i="9"/>
  <c r="H82" i="9"/>
  <c r="C82" i="9"/>
  <c r="T80" i="9"/>
  <c r="O80" i="9"/>
  <c r="J80" i="9"/>
  <c r="E80" i="9"/>
  <c r="O61" i="9"/>
  <c r="M61" i="9"/>
  <c r="J61" i="9"/>
  <c r="H61" i="9"/>
  <c r="R60" i="9"/>
  <c r="M60" i="9"/>
  <c r="H60" i="9"/>
  <c r="C60" i="9"/>
  <c r="E61" i="9" s="1"/>
  <c r="M59" i="9"/>
  <c r="H59" i="9"/>
  <c r="C59" i="9"/>
  <c r="R58" i="9"/>
  <c r="M58" i="9"/>
  <c r="H58" i="9"/>
  <c r="C58" i="9"/>
  <c r="R57" i="9"/>
  <c r="M57" i="9"/>
  <c r="H57" i="9"/>
  <c r="C57" i="9"/>
  <c r="R56" i="9"/>
  <c r="M56" i="9"/>
  <c r="H56" i="9"/>
  <c r="C56" i="9"/>
  <c r="T54" i="9"/>
  <c r="O54" i="9"/>
  <c r="J54" i="9"/>
  <c r="E54" i="9"/>
  <c r="J35" i="9"/>
  <c r="H35" i="9"/>
  <c r="E35" i="9"/>
  <c r="C35" i="9"/>
  <c r="R34" i="9"/>
  <c r="R35" i="9" s="1"/>
  <c r="M34" i="9"/>
  <c r="M33" i="9" s="1"/>
  <c r="H34" i="9"/>
  <c r="C34" i="9"/>
  <c r="H33" i="9"/>
  <c r="C33" i="9"/>
  <c r="R32" i="9"/>
  <c r="M32" i="9"/>
  <c r="H32" i="9"/>
  <c r="C32" i="9"/>
  <c r="R31" i="9"/>
  <c r="M31" i="9"/>
  <c r="H31" i="9"/>
  <c r="C31" i="9"/>
  <c r="R30" i="9"/>
  <c r="M30" i="9"/>
  <c r="H30" i="9"/>
  <c r="C30" i="9"/>
  <c r="T28" i="9"/>
  <c r="O28" i="9"/>
  <c r="J28" i="9"/>
  <c r="E28" i="9"/>
  <c r="T9" i="9"/>
  <c r="R9" i="9"/>
  <c r="J9" i="9"/>
  <c r="R8" i="9"/>
  <c r="M8" i="9"/>
  <c r="O9" i="9" s="1"/>
  <c r="H8" i="9"/>
  <c r="H7" i="9" s="1"/>
  <c r="C8" i="9"/>
  <c r="C7" i="9" s="1"/>
  <c r="R7" i="9"/>
  <c r="M7" i="9"/>
  <c r="R6" i="9"/>
  <c r="M6" i="9"/>
  <c r="H6" i="9"/>
  <c r="C6" i="9"/>
  <c r="R5" i="9"/>
  <c r="M5" i="9"/>
  <c r="H5" i="9"/>
  <c r="C5" i="9"/>
  <c r="R4" i="9"/>
  <c r="M4" i="9"/>
  <c r="H4" i="9"/>
  <c r="C4" i="9"/>
  <c r="T2" i="9"/>
  <c r="O2" i="9"/>
  <c r="J2" i="9"/>
  <c r="E2" i="9"/>
  <c r="C87" i="4"/>
  <c r="H86" i="4"/>
  <c r="C86" i="4"/>
  <c r="E87" i="4" s="1"/>
  <c r="H84" i="4"/>
  <c r="C84" i="4"/>
  <c r="H83" i="4"/>
  <c r="C83" i="4"/>
  <c r="C82" i="4"/>
  <c r="J80" i="4"/>
  <c r="E80" i="4"/>
  <c r="T61" i="4"/>
  <c r="R61" i="4"/>
  <c r="O61" i="4"/>
  <c r="H61" i="4"/>
  <c r="R60" i="4"/>
  <c r="M60" i="4"/>
  <c r="M61" i="4" s="1"/>
  <c r="H60" i="4"/>
  <c r="J61" i="4" s="1"/>
  <c r="C60" i="4"/>
  <c r="C59" i="4" s="1"/>
  <c r="R59" i="4"/>
  <c r="M59" i="4"/>
  <c r="H59" i="4"/>
  <c r="R58" i="4"/>
  <c r="M58" i="4"/>
  <c r="H58" i="4"/>
  <c r="C58" i="4"/>
  <c r="R57" i="4"/>
  <c r="M57" i="4"/>
  <c r="H57" i="4"/>
  <c r="C57" i="4"/>
  <c r="R56" i="4"/>
  <c r="M56" i="4"/>
  <c r="H56" i="4"/>
  <c r="C56" i="4"/>
  <c r="T54" i="4"/>
  <c r="O54" i="4"/>
  <c r="J54" i="4"/>
  <c r="E54" i="4"/>
  <c r="T35" i="4"/>
  <c r="R35" i="4"/>
  <c r="J35" i="4"/>
  <c r="H35" i="4"/>
  <c r="E35" i="4"/>
  <c r="R34" i="4"/>
  <c r="M34" i="4"/>
  <c r="H34" i="4"/>
  <c r="C34" i="4"/>
  <c r="C35" i="4" s="1"/>
  <c r="R33" i="4"/>
  <c r="H33" i="4"/>
  <c r="C33" i="4"/>
  <c r="R32" i="4"/>
  <c r="M32" i="4"/>
  <c r="H32" i="4"/>
  <c r="C32" i="4"/>
  <c r="R31" i="4"/>
  <c r="M31" i="4"/>
  <c r="H31" i="4"/>
  <c r="C31" i="4"/>
  <c r="R30" i="4"/>
  <c r="M30" i="4"/>
  <c r="H30" i="4"/>
  <c r="C30" i="4"/>
  <c r="T28" i="4"/>
  <c r="O28" i="4"/>
  <c r="J28" i="4"/>
  <c r="E28" i="4"/>
  <c r="R9" i="4"/>
  <c r="C9" i="4"/>
  <c r="R8" i="4"/>
  <c r="T9" i="4" s="1"/>
  <c r="M8" i="4"/>
  <c r="H8" i="4"/>
  <c r="H7" i="4" s="1"/>
  <c r="C8" i="4"/>
  <c r="E9" i="4" s="1"/>
  <c r="M7" i="4"/>
  <c r="R6" i="4"/>
  <c r="M6" i="4"/>
  <c r="H6" i="4"/>
  <c r="C6" i="4"/>
  <c r="R5" i="4"/>
  <c r="M5" i="4"/>
  <c r="H5" i="4"/>
  <c r="C5" i="4"/>
  <c r="R4" i="4"/>
  <c r="M4" i="4"/>
  <c r="H4" i="4"/>
  <c r="C4" i="4"/>
  <c r="T2" i="4"/>
  <c r="O2" i="4"/>
  <c r="J2" i="4"/>
  <c r="E2" i="4"/>
  <c r="E139" i="8"/>
  <c r="C139" i="8"/>
  <c r="C138" i="8"/>
  <c r="C137" i="8" s="1"/>
  <c r="C136" i="8"/>
  <c r="C135" i="8"/>
  <c r="C134" i="8"/>
  <c r="E132" i="8"/>
  <c r="T113" i="8"/>
  <c r="R113" i="8"/>
  <c r="J113" i="8"/>
  <c r="H113" i="8"/>
  <c r="E113" i="8"/>
  <c r="C113" i="8"/>
  <c r="R112" i="8"/>
  <c r="M112" i="8"/>
  <c r="H112" i="8"/>
  <c r="C112" i="8"/>
  <c r="R111" i="8"/>
  <c r="H111" i="8"/>
  <c r="C111" i="8"/>
  <c r="R110" i="8"/>
  <c r="M110" i="8"/>
  <c r="H110" i="8"/>
  <c r="C110" i="8"/>
  <c r="R109" i="8"/>
  <c r="M109" i="8"/>
  <c r="H109" i="8"/>
  <c r="C109" i="8"/>
  <c r="R108" i="8"/>
  <c r="M108" i="8"/>
  <c r="H108" i="8"/>
  <c r="C108" i="8"/>
  <c r="T106" i="8"/>
  <c r="O106" i="8"/>
  <c r="J106" i="8"/>
  <c r="E106" i="8"/>
  <c r="R87" i="8"/>
  <c r="C87" i="8"/>
  <c r="R86" i="8"/>
  <c r="T87" i="8" s="1"/>
  <c r="M86" i="8"/>
  <c r="M85" i="8" s="1"/>
  <c r="H86" i="8"/>
  <c r="H85" i="8" s="1"/>
  <c r="C86" i="8"/>
  <c r="E87" i="8" s="1"/>
  <c r="R84" i="8"/>
  <c r="M84" i="8"/>
  <c r="H84" i="8"/>
  <c r="C84" i="8"/>
  <c r="R83" i="8"/>
  <c r="M83" i="8"/>
  <c r="H83" i="8"/>
  <c r="C83" i="8"/>
  <c r="R82" i="8"/>
  <c r="M82" i="8"/>
  <c r="H82" i="8"/>
  <c r="C82" i="8"/>
  <c r="T80" i="8"/>
  <c r="O80" i="8"/>
  <c r="J80" i="8"/>
  <c r="E80" i="8"/>
  <c r="T61" i="8"/>
  <c r="R61" i="8"/>
  <c r="O61" i="8"/>
  <c r="H61" i="8"/>
  <c r="R60" i="8"/>
  <c r="M60" i="8"/>
  <c r="M61" i="8" s="1"/>
  <c r="H60" i="8"/>
  <c r="J61" i="8" s="1"/>
  <c r="C60" i="8"/>
  <c r="C59" i="8" s="1"/>
  <c r="R59" i="8"/>
  <c r="M59" i="8"/>
  <c r="H59" i="8"/>
  <c r="R58" i="8"/>
  <c r="M58" i="8"/>
  <c r="H58" i="8"/>
  <c r="C58" i="8"/>
  <c r="R57" i="8"/>
  <c r="M57" i="8"/>
  <c r="H57" i="8"/>
  <c r="C57" i="8"/>
  <c r="R56" i="8"/>
  <c r="M56" i="8"/>
  <c r="H56" i="8"/>
  <c r="C56" i="8"/>
  <c r="T54" i="8"/>
  <c r="O54" i="8"/>
  <c r="J54" i="8"/>
  <c r="E54" i="8"/>
  <c r="J35" i="8"/>
  <c r="H35" i="8"/>
  <c r="E35" i="8"/>
  <c r="C35" i="8"/>
  <c r="R34" i="8"/>
  <c r="T35" i="8" s="1"/>
  <c r="M34" i="8"/>
  <c r="H34" i="8"/>
  <c r="C34" i="8"/>
  <c r="H33" i="8"/>
  <c r="C33" i="8"/>
  <c r="R32" i="8"/>
  <c r="M32" i="8"/>
  <c r="H32" i="8"/>
  <c r="C32" i="8"/>
  <c r="R31" i="8"/>
  <c r="M31" i="8"/>
  <c r="H31" i="8"/>
  <c r="C31" i="8"/>
  <c r="R30" i="8"/>
  <c r="M30" i="8"/>
  <c r="H30" i="8"/>
  <c r="C30" i="8"/>
  <c r="T28" i="8"/>
  <c r="O28" i="8"/>
  <c r="J28" i="8"/>
  <c r="E28" i="8"/>
  <c r="R9" i="8"/>
  <c r="E9" i="8"/>
  <c r="C9" i="8"/>
  <c r="R8" i="8"/>
  <c r="T9" i="8" s="1"/>
  <c r="M8" i="8"/>
  <c r="H8" i="8"/>
  <c r="H7" i="8" s="1"/>
  <c r="C8" i="8"/>
  <c r="C7" i="8" s="1"/>
  <c r="R6" i="8"/>
  <c r="M6" i="8"/>
  <c r="H6" i="8"/>
  <c r="C6" i="8"/>
  <c r="R5" i="8"/>
  <c r="M5" i="8"/>
  <c r="H5" i="8"/>
  <c r="C5" i="8"/>
  <c r="R4" i="8"/>
  <c r="M4" i="8"/>
  <c r="H4" i="8"/>
  <c r="C4" i="8"/>
  <c r="T2" i="8"/>
  <c r="O2" i="8"/>
  <c r="J2" i="8"/>
  <c r="E2" i="8"/>
  <c r="E189" i="7"/>
  <c r="C189" i="7"/>
  <c r="C188" i="7"/>
  <c r="C187" i="7" s="1"/>
  <c r="C186" i="7"/>
  <c r="E184" i="7"/>
  <c r="C164" i="7"/>
  <c r="E165" i="7" s="1"/>
  <c r="C163" i="7"/>
  <c r="R162" i="7"/>
  <c r="R163" i="7" s="1"/>
  <c r="O162" i="7"/>
  <c r="M162" i="7"/>
  <c r="H162" i="7"/>
  <c r="C162" i="7"/>
  <c r="M161" i="7"/>
  <c r="C161" i="7"/>
  <c r="R160" i="7"/>
  <c r="M160" i="7"/>
  <c r="H160" i="7"/>
  <c r="C160" i="7"/>
  <c r="M159" i="7"/>
  <c r="T158" i="7"/>
  <c r="J158" i="7"/>
  <c r="E158" i="7"/>
  <c r="E137" i="7"/>
  <c r="C137" i="7"/>
  <c r="R136" i="7"/>
  <c r="T137" i="7" s="1"/>
  <c r="M136" i="7"/>
  <c r="M137" i="7" s="1"/>
  <c r="H136" i="7"/>
  <c r="C136" i="7"/>
  <c r="C135" i="7"/>
  <c r="R134" i="7"/>
  <c r="M134" i="7"/>
  <c r="H134" i="7"/>
  <c r="C134" i="7"/>
  <c r="T132" i="7"/>
  <c r="O132" i="7"/>
  <c r="J132" i="7"/>
  <c r="E132" i="7"/>
  <c r="E111" i="7"/>
  <c r="C111" i="7"/>
  <c r="R110" i="7"/>
  <c r="T111" i="7" s="1"/>
  <c r="M110" i="7"/>
  <c r="M111" i="7" s="1"/>
  <c r="H110" i="7"/>
  <c r="C110" i="7"/>
  <c r="C109" i="7"/>
  <c r="R108" i="7"/>
  <c r="M108" i="7"/>
  <c r="H108" i="7"/>
  <c r="C108" i="7"/>
  <c r="T106" i="7"/>
  <c r="O106" i="7"/>
  <c r="J106" i="7"/>
  <c r="E106" i="7"/>
  <c r="M85" i="7"/>
  <c r="E85" i="7"/>
  <c r="C85" i="7"/>
  <c r="R84" i="7"/>
  <c r="T85" i="7" s="1"/>
  <c r="M84" i="7"/>
  <c r="M83" i="7" s="1"/>
  <c r="H84" i="7"/>
  <c r="C84" i="7"/>
  <c r="C83" i="7"/>
  <c r="R82" i="7"/>
  <c r="M82" i="7"/>
  <c r="H82" i="7"/>
  <c r="C82" i="7"/>
  <c r="T80" i="7"/>
  <c r="O80" i="7"/>
  <c r="J80" i="7"/>
  <c r="E80" i="7"/>
  <c r="M59" i="7"/>
  <c r="E59" i="7"/>
  <c r="C59" i="7"/>
  <c r="R58" i="7"/>
  <c r="T59" i="7" s="1"/>
  <c r="M58" i="7"/>
  <c r="M57" i="7" s="1"/>
  <c r="H58" i="7"/>
  <c r="C58" i="7"/>
  <c r="C57" i="7"/>
  <c r="R56" i="7"/>
  <c r="M56" i="7"/>
  <c r="H56" i="7"/>
  <c r="C56" i="7"/>
  <c r="T54" i="7"/>
  <c r="O54" i="7"/>
  <c r="J54" i="7"/>
  <c r="E54" i="7"/>
  <c r="M33" i="7"/>
  <c r="E33" i="7"/>
  <c r="C33" i="7"/>
  <c r="R32" i="7"/>
  <c r="T33" i="7" s="1"/>
  <c r="M32" i="7"/>
  <c r="M31" i="7" s="1"/>
  <c r="H32" i="7"/>
  <c r="C32" i="7"/>
  <c r="C31" i="7"/>
  <c r="R30" i="7"/>
  <c r="M30" i="7"/>
  <c r="H30" i="7"/>
  <c r="C30" i="7"/>
  <c r="T28" i="7"/>
  <c r="O28" i="7"/>
  <c r="J28" i="7"/>
  <c r="E28" i="7"/>
  <c r="M7" i="7"/>
  <c r="E7" i="7"/>
  <c r="C7" i="7"/>
  <c r="R6" i="7"/>
  <c r="T7" i="7" s="1"/>
  <c r="M6" i="7"/>
  <c r="M5" i="7" s="1"/>
  <c r="H6" i="7"/>
  <c r="C6" i="7"/>
  <c r="C5" i="7"/>
  <c r="R4" i="7"/>
  <c r="M4" i="7"/>
  <c r="H4" i="7"/>
  <c r="C4" i="7"/>
  <c r="T2" i="7"/>
  <c r="O2" i="7"/>
  <c r="J2" i="7"/>
  <c r="E2" i="7"/>
  <c r="C162" i="6"/>
  <c r="E163" i="6" s="1"/>
  <c r="C161" i="6"/>
  <c r="C160" i="6"/>
  <c r="E158" i="6"/>
  <c r="T137" i="6"/>
  <c r="R137" i="6"/>
  <c r="J137" i="6"/>
  <c r="R136" i="6"/>
  <c r="M136" i="6"/>
  <c r="O137" i="6" s="1"/>
  <c r="H136" i="6"/>
  <c r="H135" i="6" s="1"/>
  <c r="C136" i="6"/>
  <c r="C135" i="6" s="1"/>
  <c r="R135" i="6"/>
  <c r="M135" i="6"/>
  <c r="R134" i="6"/>
  <c r="M134" i="6"/>
  <c r="H134" i="6"/>
  <c r="C134" i="6"/>
  <c r="T132" i="6"/>
  <c r="J132" i="6"/>
  <c r="E132" i="6"/>
  <c r="T111" i="6"/>
  <c r="R111" i="6"/>
  <c r="O111" i="6"/>
  <c r="M111" i="6"/>
  <c r="H111" i="6"/>
  <c r="R110" i="6"/>
  <c r="M110" i="6"/>
  <c r="H110" i="6"/>
  <c r="J111" i="6" s="1"/>
  <c r="C110" i="6"/>
  <c r="C109" i="6" s="1"/>
  <c r="R109" i="6"/>
  <c r="M109" i="6"/>
  <c r="H109" i="6"/>
  <c r="R108" i="6"/>
  <c r="M108" i="6"/>
  <c r="H108" i="6"/>
  <c r="C108" i="6"/>
  <c r="T106" i="6"/>
  <c r="O106" i="6"/>
  <c r="J106" i="6"/>
  <c r="E106" i="6"/>
  <c r="T85" i="6"/>
  <c r="R85" i="6"/>
  <c r="O85" i="6"/>
  <c r="M85" i="6"/>
  <c r="H85" i="6"/>
  <c r="R84" i="6"/>
  <c r="M84" i="6"/>
  <c r="H84" i="6"/>
  <c r="J85" i="6" s="1"/>
  <c r="C84" i="6"/>
  <c r="C83" i="6" s="1"/>
  <c r="R83" i="6"/>
  <c r="M83" i="6"/>
  <c r="H83" i="6"/>
  <c r="R82" i="6"/>
  <c r="M82" i="6"/>
  <c r="H82" i="6"/>
  <c r="C82" i="6"/>
  <c r="T80" i="6"/>
  <c r="O80" i="6"/>
  <c r="J80" i="6"/>
  <c r="E80" i="6"/>
  <c r="T59" i="6"/>
  <c r="R59" i="6"/>
  <c r="O59" i="6"/>
  <c r="M59" i="6"/>
  <c r="H59" i="6"/>
  <c r="R58" i="6"/>
  <c r="M58" i="6"/>
  <c r="H58" i="6"/>
  <c r="J59" i="6" s="1"/>
  <c r="C58" i="6"/>
  <c r="C57" i="6" s="1"/>
  <c r="R57" i="6"/>
  <c r="M57" i="6"/>
  <c r="H57" i="6"/>
  <c r="R56" i="6"/>
  <c r="M56" i="6"/>
  <c r="H56" i="6"/>
  <c r="C56" i="6"/>
  <c r="T54" i="6"/>
  <c r="O54" i="6"/>
  <c r="J54" i="6"/>
  <c r="E54" i="6"/>
  <c r="T33" i="6"/>
  <c r="R33" i="6"/>
  <c r="O33" i="6"/>
  <c r="M33" i="6"/>
  <c r="J33" i="6"/>
  <c r="H33" i="6"/>
  <c r="R32" i="6"/>
  <c r="M32" i="6"/>
  <c r="H32" i="6"/>
  <c r="C32" i="6"/>
  <c r="C31" i="6" s="1"/>
  <c r="R31" i="6"/>
  <c r="M31" i="6"/>
  <c r="H31" i="6"/>
  <c r="R30" i="6"/>
  <c r="M30" i="6"/>
  <c r="H30" i="6"/>
  <c r="C30" i="6"/>
  <c r="T28" i="6"/>
  <c r="O28" i="6"/>
  <c r="J28" i="6"/>
  <c r="E28" i="6"/>
  <c r="T7" i="6"/>
  <c r="R7" i="6"/>
  <c r="O7" i="6"/>
  <c r="J7" i="6"/>
  <c r="H7" i="6"/>
  <c r="R6" i="6"/>
  <c r="M6" i="6"/>
  <c r="M7" i="6" s="1"/>
  <c r="H6" i="6"/>
  <c r="C6" i="6"/>
  <c r="C5" i="6" s="1"/>
  <c r="R5" i="6"/>
  <c r="M5" i="6"/>
  <c r="H5" i="6"/>
  <c r="R4" i="6"/>
  <c r="M4" i="6"/>
  <c r="H4" i="6"/>
  <c r="C4" i="6"/>
  <c r="T2" i="6"/>
  <c r="O2" i="6"/>
  <c r="J2" i="6"/>
  <c r="E2" i="6"/>
  <c r="J241" i="5"/>
  <c r="H241" i="5"/>
  <c r="H240" i="5"/>
  <c r="H239" i="5" s="1"/>
  <c r="C240" i="5"/>
  <c r="H238" i="5"/>
  <c r="C238" i="5"/>
  <c r="J236" i="5"/>
  <c r="E236" i="5"/>
  <c r="T215" i="5"/>
  <c r="R215" i="5"/>
  <c r="O215" i="5"/>
  <c r="J215" i="5"/>
  <c r="H215" i="5"/>
  <c r="R214" i="5"/>
  <c r="M214" i="5"/>
  <c r="M215" i="5" s="1"/>
  <c r="H214" i="5"/>
  <c r="C214" i="5"/>
  <c r="C213" i="5" s="1"/>
  <c r="R213" i="5"/>
  <c r="M213" i="5"/>
  <c r="H213" i="5"/>
  <c r="R212" i="5"/>
  <c r="M212" i="5"/>
  <c r="H212" i="5"/>
  <c r="C212" i="5"/>
  <c r="T210" i="5"/>
  <c r="O210" i="5"/>
  <c r="J210" i="5"/>
  <c r="E210" i="5"/>
  <c r="T189" i="5"/>
  <c r="R189" i="5"/>
  <c r="O189" i="5"/>
  <c r="J189" i="5"/>
  <c r="H189" i="5"/>
  <c r="R188" i="5"/>
  <c r="M188" i="5"/>
  <c r="M189" i="5" s="1"/>
  <c r="H188" i="5"/>
  <c r="C188" i="5"/>
  <c r="C187" i="5" s="1"/>
  <c r="R187" i="5"/>
  <c r="M187" i="5"/>
  <c r="H187" i="5"/>
  <c r="R186" i="5"/>
  <c r="M186" i="5"/>
  <c r="H186" i="5"/>
  <c r="C186" i="5"/>
  <c r="T184" i="5"/>
  <c r="O184" i="5"/>
  <c r="J184" i="5"/>
  <c r="E184" i="5"/>
  <c r="T163" i="5"/>
  <c r="R163" i="5"/>
  <c r="O163" i="5"/>
  <c r="J163" i="5"/>
  <c r="H163" i="5"/>
  <c r="R162" i="5"/>
  <c r="M162" i="5"/>
  <c r="M163" i="5" s="1"/>
  <c r="H162" i="5"/>
  <c r="C162" i="5"/>
  <c r="C161" i="5" s="1"/>
  <c r="R161" i="5"/>
  <c r="M161" i="5"/>
  <c r="H161" i="5"/>
  <c r="R160" i="5"/>
  <c r="M160" i="5"/>
  <c r="H160" i="5"/>
  <c r="C160" i="5"/>
  <c r="T158" i="5"/>
  <c r="O158" i="5"/>
  <c r="J158" i="5"/>
  <c r="E158" i="5"/>
  <c r="T137" i="5"/>
  <c r="R137" i="5"/>
  <c r="O137" i="5"/>
  <c r="J137" i="5"/>
  <c r="H137" i="5"/>
  <c r="R136" i="5"/>
  <c r="M136" i="5"/>
  <c r="M137" i="5" s="1"/>
  <c r="H136" i="5"/>
  <c r="C136" i="5"/>
  <c r="C135" i="5" s="1"/>
  <c r="R135" i="5"/>
  <c r="M135" i="5"/>
  <c r="H135" i="5"/>
  <c r="R134" i="5"/>
  <c r="M134" i="5"/>
  <c r="H134" i="5"/>
  <c r="C134" i="5"/>
  <c r="T132" i="5"/>
  <c r="O132" i="5"/>
  <c r="J132" i="5"/>
  <c r="E132" i="5"/>
  <c r="T111" i="5"/>
  <c r="R111" i="5"/>
  <c r="O111" i="5"/>
  <c r="J111" i="5"/>
  <c r="H111" i="5"/>
  <c r="R110" i="5"/>
  <c r="M110" i="5"/>
  <c r="M111" i="5" s="1"/>
  <c r="H110" i="5"/>
  <c r="C110" i="5"/>
  <c r="C109" i="5" s="1"/>
  <c r="R109" i="5"/>
  <c r="M109" i="5"/>
  <c r="H109" i="5"/>
  <c r="R108" i="5"/>
  <c r="M108" i="5"/>
  <c r="H108" i="5"/>
  <c r="C108" i="5"/>
  <c r="T106" i="5"/>
  <c r="O106" i="5"/>
  <c r="J106" i="5"/>
  <c r="E106" i="5"/>
  <c r="T85" i="5"/>
  <c r="R85" i="5"/>
  <c r="O85" i="5"/>
  <c r="J85" i="5"/>
  <c r="H85" i="5"/>
  <c r="R84" i="5"/>
  <c r="M84" i="5"/>
  <c r="M85" i="5" s="1"/>
  <c r="H84" i="5"/>
  <c r="C84" i="5"/>
  <c r="C83" i="5" s="1"/>
  <c r="R83" i="5"/>
  <c r="M83" i="5"/>
  <c r="H83" i="5"/>
  <c r="R82" i="5"/>
  <c r="M82" i="5"/>
  <c r="H82" i="5"/>
  <c r="C82" i="5"/>
  <c r="T80" i="5"/>
  <c r="O80" i="5"/>
  <c r="J80" i="5"/>
  <c r="E80" i="5"/>
  <c r="T59" i="5"/>
  <c r="R59" i="5"/>
  <c r="O59" i="5"/>
  <c r="J59" i="5"/>
  <c r="H59" i="5"/>
  <c r="R58" i="5"/>
  <c r="M58" i="5"/>
  <c r="M59" i="5" s="1"/>
  <c r="H58" i="5"/>
  <c r="C58" i="5"/>
  <c r="C57" i="5" s="1"/>
  <c r="R57" i="5"/>
  <c r="M57" i="5"/>
  <c r="H57" i="5"/>
  <c r="R56" i="5"/>
  <c r="M56" i="5"/>
  <c r="H56" i="5"/>
  <c r="C56" i="5"/>
  <c r="T54" i="5"/>
  <c r="O54" i="5"/>
  <c r="J54" i="5"/>
  <c r="E54" i="5"/>
  <c r="T33" i="5"/>
  <c r="R33" i="5"/>
  <c r="O33" i="5"/>
  <c r="J33" i="5"/>
  <c r="H33" i="5"/>
  <c r="R32" i="5"/>
  <c r="M32" i="5"/>
  <c r="M33" i="5" s="1"/>
  <c r="H32" i="5"/>
  <c r="C32" i="5"/>
  <c r="C31" i="5" s="1"/>
  <c r="R31" i="5"/>
  <c r="M31" i="5"/>
  <c r="H31" i="5"/>
  <c r="R30" i="5"/>
  <c r="M30" i="5"/>
  <c r="H30" i="5"/>
  <c r="C30" i="5"/>
  <c r="T28" i="5"/>
  <c r="O28" i="5"/>
  <c r="J28" i="5"/>
  <c r="E28" i="5"/>
  <c r="T7" i="5"/>
  <c r="R7" i="5"/>
  <c r="O7" i="5"/>
  <c r="H7" i="5"/>
  <c r="E7" i="5"/>
  <c r="C7" i="5"/>
  <c r="R6" i="5"/>
  <c r="M6" i="5"/>
  <c r="M7" i="5" s="1"/>
  <c r="H6" i="5"/>
  <c r="C6" i="5"/>
  <c r="R5" i="5"/>
  <c r="M5" i="5"/>
  <c r="H5" i="5"/>
  <c r="C5" i="5"/>
  <c r="R4" i="5"/>
  <c r="M4" i="5"/>
  <c r="H4" i="5"/>
  <c r="C4" i="5"/>
  <c r="T2" i="5"/>
  <c r="O2" i="5"/>
  <c r="J2" i="5"/>
  <c r="E2" i="5"/>
  <c r="H136" i="3"/>
  <c r="H134" i="3"/>
  <c r="J132" i="3"/>
  <c r="J111" i="3"/>
  <c r="H111" i="3"/>
  <c r="E111" i="3"/>
  <c r="C111" i="3"/>
  <c r="R110" i="3"/>
  <c r="R111" i="3" s="1"/>
  <c r="M110" i="3"/>
  <c r="M109" i="3" s="1"/>
  <c r="H110" i="3"/>
  <c r="C110" i="3"/>
  <c r="C109" i="3" s="1"/>
  <c r="R109" i="3"/>
  <c r="H109" i="3"/>
  <c r="R108" i="3"/>
  <c r="M108" i="3"/>
  <c r="H108" i="3"/>
  <c r="C108" i="3"/>
  <c r="T106" i="3"/>
  <c r="O106" i="3"/>
  <c r="J106" i="3"/>
  <c r="E106" i="3"/>
  <c r="T85" i="3"/>
  <c r="J85" i="3"/>
  <c r="H85" i="3"/>
  <c r="E85" i="3"/>
  <c r="C85" i="3"/>
  <c r="R84" i="3"/>
  <c r="R85" i="3" s="1"/>
  <c r="M84" i="3"/>
  <c r="M83" i="3" s="1"/>
  <c r="H84" i="3"/>
  <c r="C84" i="3"/>
  <c r="C83" i="3" s="1"/>
  <c r="R83" i="3"/>
  <c r="H83" i="3"/>
  <c r="R82" i="3"/>
  <c r="M82" i="3"/>
  <c r="H82" i="3"/>
  <c r="C82" i="3"/>
  <c r="T80" i="3"/>
  <c r="O80" i="3"/>
  <c r="J80" i="3"/>
  <c r="E80" i="3"/>
  <c r="T59" i="3"/>
  <c r="J59" i="3"/>
  <c r="H59" i="3"/>
  <c r="E59" i="3"/>
  <c r="C59" i="3"/>
  <c r="R58" i="3"/>
  <c r="R59" i="3" s="1"/>
  <c r="M58" i="3"/>
  <c r="M57" i="3" s="1"/>
  <c r="H58" i="3"/>
  <c r="C58" i="3"/>
  <c r="C57" i="3" s="1"/>
  <c r="H57" i="3"/>
  <c r="R56" i="3"/>
  <c r="M56" i="3"/>
  <c r="H56" i="3"/>
  <c r="C56" i="3"/>
  <c r="T54" i="3"/>
  <c r="O54" i="3"/>
  <c r="J54" i="3"/>
  <c r="E54" i="3"/>
  <c r="J33" i="3"/>
  <c r="H33" i="3"/>
  <c r="E33" i="3"/>
  <c r="C33" i="3"/>
  <c r="R32" i="3"/>
  <c r="R33" i="3" s="1"/>
  <c r="M32" i="3"/>
  <c r="M31" i="3" s="1"/>
  <c r="H32" i="3"/>
  <c r="C32" i="3"/>
  <c r="C31" i="3" s="1"/>
  <c r="H31" i="3"/>
  <c r="R30" i="3"/>
  <c r="M30" i="3"/>
  <c r="H30" i="3"/>
  <c r="C30" i="3"/>
  <c r="T28" i="3"/>
  <c r="O28" i="3"/>
  <c r="J28" i="3"/>
  <c r="E28" i="3"/>
  <c r="T7" i="3"/>
  <c r="J7" i="3"/>
  <c r="H7" i="3"/>
  <c r="E7" i="3"/>
  <c r="C7" i="3"/>
  <c r="R6" i="3"/>
  <c r="R7" i="3" s="1"/>
  <c r="M6" i="3"/>
  <c r="M5" i="3" s="1"/>
  <c r="H6" i="3"/>
  <c r="C6" i="3"/>
  <c r="C5" i="3" s="1"/>
  <c r="R5" i="3"/>
  <c r="H5" i="3"/>
  <c r="R4" i="3"/>
  <c r="M4" i="3"/>
  <c r="H4" i="3"/>
  <c r="C4" i="3"/>
  <c r="T2" i="3"/>
  <c r="O2" i="3"/>
  <c r="J2" i="3"/>
  <c r="E2" i="3"/>
  <c r="O345" i="1"/>
  <c r="M344" i="1"/>
  <c r="M343" i="1" s="1"/>
  <c r="H344" i="1"/>
  <c r="C344" i="1"/>
  <c r="H342" i="1"/>
  <c r="C342" i="1"/>
  <c r="J340" i="1"/>
  <c r="E340" i="1"/>
  <c r="T319" i="1"/>
  <c r="R319" i="1"/>
  <c r="O319" i="1"/>
  <c r="M319" i="1"/>
  <c r="E319" i="1"/>
  <c r="R318" i="1"/>
  <c r="M318" i="1"/>
  <c r="M317" i="1" s="1"/>
  <c r="H318" i="1"/>
  <c r="H317" i="1" s="1"/>
  <c r="C318" i="1"/>
  <c r="C317" i="1" s="1"/>
  <c r="R317" i="1"/>
  <c r="R316" i="1"/>
  <c r="M316" i="1"/>
  <c r="H316" i="1"/>
  <c r="C316" i="1"/>
  <c r="T314" i="1"/>
  <c r="O314" i="1"/>
  <c r="J314" i="1"/>
  <c r="E314" i="1"/>
  <c r="T293" i="1"/>
  <c r="J293" i="1"/>
  <c r="H293" i="1"/>
  <c r="E293" i="1"/>
  <c r="C293" i="1"/>
  <c r="R292" i="1"/>
  <c r="R293" i="1" s="1"/>
  <c r="M292" i="1"/>
  <c r="M293" i="1" s="1"/>
  <c r="H292" i="1"/>
  <c r="H291" i="1" s="1"/>
  <c r="C292" i="1"/>
  <c r="C291" i="1" s="1"/>
  <c r="R291" i="1"/>
  <c r="R290" i="1"/>
  <c r="M290" i="1"/>
  <c r="H290" i="1"/>
  <c r="C290" i="1"/>
  <c r="T288" i="1"/>
  <c r="O288" i="1"/>
  <c r="J288" i="1"/>
  <c r="E288" i="1"/>
  <c r="T267" i="1"/>
  <c r="H267" i="1"/>
  <c r="E267" i="1"/>
  <c r="C267" i="1"/>
  <c r="R266" i="1"/>
  <c r="R267" i="1" s="1"/>
  <c r="M266" i="1"/>
  <c r="M267" i="1" s="1"/>
  <c r="H266" i="1"/>
  <c r="H265" i="1" s="1"/>
  <c r="C266" i="1"/>
  <c r="C265" i="1" s="1"/>
  <c r="R265" i="1"/>
  <c r="R264" i="1"/>
  <c r="M264" i="1"/>
  <c r="H264" i="1"/>
  <c r="C264" i="1"/>
  <c r="T262" i="1"/>
  <c r="O262" i="1"/>
  <c r="J262" i="1"/>
  <c r="E262" i="1"/>
  <c r="T241" i="1"/>
  <c r="J241" i="1"/>
  <c r="H241" i="1"/>
  <c r="E241" i="1"/>
  <c r="C241" i="1"/>
  <c r="R240" i="1"/>
  <c r="R241" i="1" s="1"/>
  <c r="M240" i="1"/>
  <c r="M241" i="1" s="1"/>
  <c r="H240" i="1"/>
  <c r="H239" i="1" s="1"/>
  <c r="C240" i="1"/>
  <c r="C239" i="1" s="1"/>
  <c r="R239" i="1"/>
  <c r="R238" i="1"/>
  <c r="M238" i="1"/>
  <c r="H238" i="1"/>
  <c r="C238" i="1"/>
  <c r="T236" i="1"/>
  <c r="O236" i="1"/>
  <c r="J236" i="1"/>
  <c r="E236" i="1"/>
  <c r="T215" i="1"/>
  <c r="E215" i="1"/>
  <c r="C215" i="1"/>
  <c r="R214" i="1"/>
  <c r="R215" i="1" s="1"/>
  <c r="M214" i="1"/>
  <c r="M215" i="1" s="1"/>
  <c r="H214" i="1"/>
  <c r="H213" i="1" s="1"/>
  <c r="C214" i="1"/>
  <c r="C213" i="1" s="1"/>
  <c r="R213" i="1"/>
  <c r="R212" i="1"/>
  <c r="M212" i="1"/>
  <c r="H212" i="1"/>
  <c r="C212" i="1"/>
  <c r="T210" i="1"/>
  <c r="O210" i="1"/>
  <c r="J210" i="1"/>
  <c r="E210" i="1"/>
  <c r="T189" i="1"/>
  <c r="J189" i="1"/>
  <c r="H189" i="1"/>
  <c r="E189" i="1"/>
  <c r="C189" i="1"/>
  <c r="R188" i="1"/>
  <c r="R189" i="1" s="1"/>
  <c r="M188" i="1"/>
  <c r="M189" i="1" s="1"/>
  <c r="H188" i="1"/>
  <c r="H187" i="1" s="1"/>
  <c r="C188" i="1"/>
  <c r="C187" i="1" s="1"/>
  <c r="R187" i="1"/>
  <c r="R186" i="1"/>
  <c r="M186" i="1"/>
  <c r="H186" i="1"/>
  <c r="C186" i="1"/>
  <c r="T184" i="1"/>
  <c r="O184" i="1"/>
  <c r="J184" i="1"/>
  <c r="E184" i="1"/>
  <c r="T163" i="1"/>
  <c r="E163" i="1"/>
  <c r="C163" i="1"/>
  <c r="R162" i="1"/>
  <c r="R163" i="1" s="1"/>
  <c r="M162" i="1"/>
  <c r="H162" i="1"/>
  <c r="H161" i="1" s="1"/>
  <c r="C162" i="1"/>
  <c r="C161" i="1" s="1"/>
  <c r="R161" i="1"/>
  <c r="R160" i="1"/>
  <c r="M160" i="1"/>
  <c r="H160" i="1"/>
  <c r="C160" i="1"/>
  <c r="T158" i="1"/>
  <c r="O158" i="1"/>
  <c r="J158" i="1"/>
  <c r="E158" i="1"/>
  <c r="T137" i="1"/>
  <c r="J137" i="1"/>
  <c r="H137" i="1"/>
  <c r="E137" i="1"/>
  <c r="C137" i="1"/>
  <c r="R136" i="1"/>
  <c r="R137" i="1" s="1"/>
  <c r="M136" i="1"/>
  <c r="H136" i="1"/>
  <c r="H135" i="1" s="1"/>
  <c r="C136" i="1"/>
  <c r="C135" i="1" s="1"/>
  <c r="R135" i="1"/>
  <c r="R134" i="1"/>
  <c r="M134" i="1"/>
  <c r="H134" i="1"/>
  <c r="C134" i="1"/>
  <c r="T132" i="1"/>
  <c r="O132" i="1"/>
  <c r="J132" i="1"/>
  <c r="E132" i="1"/>
  <c r="T111" i="1"/>
  <c r="R110" i="1"/>
  <c r="R111" i="1" s="1"/>
  <c r="M110" i="1"/>
  <c r="H110" i="1"/>
  <c r="H109" i="1" s="1"/>
  <c r="C110" i="1"/>
  <c r="C109" i="1" s="1"/>
  <c r="R109" i="1"/>
  <c r="R108" i="1"/>
  <c r="M108" i="1"/>
  <c r="H108" i="1"/>
  <c r="C108" i="1"/>
  <c r="T106" i="1"/>
  <c r="O106" i="1"/>
  <c r="J106" i="1"/>
  <c r="E106" i="1"/>
  <c r="T85" i="1"/>
  <c r="J85" i="1"/>
  <c r="H85" i="1"/>
  <c r="R84" i="1"/>
  <c r="R85" i="1" s="1"/>
  <c r="M84" i="1"/>
  <c r="H84" i="1"/>
  <c r="H83" i="1" s="1"/>
  <c r="C84" i="1"/>
  <c r="C83" i="1" s="1"/>
  <c r="R83" i="1"/>
  <c r="R82" i="1"/>
  <c r="M82" i="1"/>
  <c r="H82" i="1"/>
  <c r="C82" i="1"/>
  <c r="T80" i="1"/>
  <c r="O80" i="1"/>
  <c r="J80" i="1"/>
  <c r="E80" i="1"/>
  <c r="T59" i="1"/>
  <c r="R58" i="1"/>
  <c r="R59" i="1" s="1"/>
  <c r="M58" i="1"/>
  <c r="H58" i="1"/>
  <c r="H57" i="1" s="1"/>
  <c r="C58" i="1"/>
  <c r="C57" i="1" s="1"/>
  <c r="R57" i="1"/>
  <c r="R56" i="1"/>
  <c r="M56" i="1"/>
  <c r="H56" i="1"/>
  <c r="C56" i="1"/>
  <c r="T54" i="1"/>
  <c r="O54" i="1"/>
  <c r="J54" i="1"/>
  <c r="E54" i="1"/>
  <c r="T33" i="1"/>
  <c r="J33" i="1"/>
  <c r="H33" i="1"/>
  <c r="R32" i="1"/>
  <c r="R33" i="1" s="1"/>
  <c r="M32" i="1"/>
  <c r="H32" i="1"/>
  <c r="H31" i="1" s="1"/>
  <c r="C32" i="1"/>
  <c r="C31" i="1" s="1"/>
  <c r="R31" i="1"/>
  <c r="R30" i="1"/>
  <c r="M30" i="1"/>
  <c r="H30" i="1"/>
  <c r="C30" i="1"/>
  <c r="T28" i="1"/>
  <c r="O28" i="1"/>
  <c r="J28" i="1"/>
  <c r="E28" i="1"/>
  <c r="T7" i="1"/>
  <c r="R6" i="1"/>
  <c r="R7" i="1" s="1"/>
  <c r="M6" i="1"/>
  <c r="H6" i="1"/>
  <c r="H5" i="1" s="1"/>
  <c r="C6" i="1"/>
  <c r="C5" i="1" s="1"/>
  <c r="R5" i="1"/>
  <c r="R4" i="1"/>
  <c r="M4" i="1"/>
  <c r="H4" i="1"/>
  <c r="C4" i="1"/>
  <c r="T2" i="1"/>
  <c r="O2" i="1"/>
  <c r="J2" i="1"/>
  <c r="E2" i="1"/>
  <c r="J319" i="2"/>
  <c r="H318" i="2"/>
  <c r="H319" i="2" s="1"/>
  <c r="C318" i="2"/>
  <c r="H316" i="2"/>
  <c r="C316" i="2"/>
  <c r="J314" i="2"/>
  <c r="E314" i="2"/>
  <c r="R300" i="2"/>
  <c r="J293" i="2"/>
  <c r="H293" i="2"/>
  <c r="E293" i="2"/>
  <c r="C293" i="2"/>
  <c r="R292" i="2"/>
  <c r="M292" i="2"/>
  <c r="M293" i="2" s="1"/>
  <c r="H292" i="2"/>
  <c r="H291" i="2" s="1"/>
  <c r="C292" i="2"/>
  <c r="C291" i="2"/>
  <c r="R290" i="2"/>
  <c r="M290" i="2"/>
  <c r="H290" i="2"/>
  <c r="C290" i="2"/>
  <c r="T288" i="2"/>
  <c r="O288" i="2"/>
  <c r="J288" i="2"/>
  <c r="E288" i="2"/>
  <c r="R266" i="2"/>
  <c r="M266" i="2"/>
  <c r="H266" i="2"/>
  <c r="H265" i="2" s="1"/>
  <c r="C266" i="2"/>
  <c r="E267" i="2" s="1"/>
  <c r="R264" i="2"/>
  <c r="M264" i="2"/>
  <c r="H264" i="2"/>
  <c r="C264" i="2"/>
  <c r="T262" i="2"/>
  <c r="O262" i="2"/>
  <c r="J262" i="2"/>
  <c r="E262" i="2"/>
  <c r="J241" i="2"/>
  <c r="H241" i="2"/>
  <c r="E241" i="2"/>
  <c r="C241" i="2"/>
  <c r="R240" i="2"/>
  <c r="M240" i="2"/>
  <c r="M241" i="2" s="1"/>
  <c r="H240" i="2"/>
  <c r="H239" i="2" s="1"/>
  <c r="C240" i="2"/>
  <c r="C239" i="2"/>
  <c r="R238" i="2"/>
  <c r="M238" i="2"/>
  <c r="H238" i="2"/>
  <c r="C238" i="2"/>
  <c r="T236" i="2"/>
  <c r="O236" i="2"/>
  <c r="J236" i="2"/>
  <c r="E236" i="2"/>
  <c r="R214" i="2"/>
  <c r="M214" i="2"/>
  <c r="H214" i="2"/>
  <c r="H213" i="2" s="1"/>
  <c r="C214" i="2"/>
  <c r="E215" i="2" s="1"/>
  <c r="R212" i="2"/>
  <c r="M212" i="2"/>
  <c r="H212" i="2"/>
  <c r="C212" i="2"/>
  <c r="T210" i="2"/>
  <c r="O210" i="2"/>
  <c r="J210" i="2"/>
  <c r="E210" i="2"/>
  <c r="J189" i="2"/>
  <c r="H189" i="2"/>
  <c r="E189" i="2"/>
  <c r="C189" i="2"/>
  <c r="R188" i="2"/>
  <c r="M188" i="2"/>
  <c r="O189" i="2" s="1"/>
  <c r="H188" i="2"/>
  <c r="C188" i="2"/>
  <c r="M187" i="2"/>
  <c r="H187" i="2"/>
  <c r="C187" i="2"/>
  <c r="R186" i="2"/>
  <c r="M186" i="2"/>
  <c r="H186" i="2"/>
  <c r="C186" i="2"/>
  <c r="T184" i="2"/>
  <c r="O184" i="2"/>
  <c r="J184" i="2"/>
  <c r="E184" i="2"/>
  <c r="H163" i="2"/>
  <c r="E163" i="2"/>
  <c r="C163" i="2"/>
  <c r="R162" i="2"/>
  <c r="M162" i="2"/>
  <c r="M161" i="2" s="1"/>
  <c r="H162" i="2"/>
  <c r="H161" i="2" s="1"/>
  <c r="C162" i="2"/>
  <c r="C161" i="2"/>
  <c r="R160" i="2"/>
  <c r="M160" i="2"/>
  <c r="H160" i="2"/>
  <c r="C160" i="2"/>
  <c r="T158" i="2"/>
  <c r="O158" i="2"/>
  <c r="J158" i="2"/>
  <c r="E158" i="2"/>
  <c r="R136" i="2"/>
  <c r="M136" i="2"/>
  <c r="O137" i="2" s="1"/>
  <c r="H136" i="2"/>
  <c r="H135" i="2" s="1"/>
  <c r="C136" i="2"/>
  <c r="C135" i="2" s="1"/>
  <c r="R134" i="2"/>
  <c r="M134" i="2"/>
  <c r="H134" i="2"/>
  <c r="C134" i="2"/>
  <c r="T132" i="2"/>
  <c r="O132" i="2"/>
  <c r="J132" i="2"/>
  <c r="E132" i="2"/>
  <c r="R111" i="2"/>
  <c r="R110" i="2"/>
  <c r="M110" i="2"/>
  <c r="M111" i="2" s="1"/>
  <c r="H110" i="2"/>
  <c r="J111" i="2" s="1"/>
  <c r="C110" i="2"/>
  <c r="C111" i="2" s="1"/>
  <c r="M109" i="2"/>
  <c r="H109" i="2"/>
  <c r="R108" i="2"/>
  <c r="M108" i="2"/>
  <c r="H108" i="2"/>
  <c r="C108" i="2"/>
  <c r="T106" i="2"/>
  <c r="O106" i="2"/>
  <c r="J106" i="2"/>
  <c r="E106" i="2"/>
  <c r="R85" i="2"/>
  <c r="O85" i="2"/>
  <c r="M85" i="2"/>
  <c r="H85" i="2"/>
  <c r="R84" i="2"/>
  <c r="T85" i="2" s="1"/>
  <c r="M84" i="2"/>
  <c r="H84" i="2"/>
  <c r="J85" i="2" s="1"/>
  <c r="C84" i="2"/>
  <c r="E85" i="2" s="1"/>
  <c r="R83" i="2"/>
  <c r="M83" i="2"/>
  <c r="H83" i="2"/>
  <c r="C83" i="2"/>
  <c r="R82" i="2"/>
  <c r="M82" i="2"/>
  <c r="H82" i="2"/>
  <c r="C82" i="2"/>
  <c r="T80" i="2"/>
  <c r="O80" i="2"/>
  <c r="J80" i="2"/>
  <c r="E80" i="2"/>
  <c r="T59" i="2"/>
  <c r="R59" i="2"/>
  <c r="O59" i="2"/>
  <c r="M59" i="2"/>
  <c r="H59" i="2"/>
  <c r="R58" i="2"/>
  <c r="M58" i="2"/>
  <c r="H58" i="2"/>
  <c r="J59" i="2" s="1"/>
  <c r="C58" i="2"/>
  <c r="E59" i="2" s="1"/>
  <c r="R57" i="2"/>
  <c r="M57" i="2"/>
  <c r="H57" i="2"/>
  <c r="C57" i="2"/>
  <c r="R56" i="2"/>
  <c r="M56" i="2"/>
  <c r="H56" i="2"/>
  <c r="C56" i="2"/>
  <c r="T54" i="2"/>
  <c r="O54" i="2"/>
  <c r="J54" i="2"/>
  <c r="E54" i="2"/>
  <c r="T33" i="2"/>
  <c r="R33" i="2"/>
  <c r="O33" i="2"/>
  <c r="M33" i="2"/>
  <c r="H33" i="2"/>
  <c r="R32" i="2"/>
  <c r="M32" i="2"/>
  <c r="H32" i="2"/>
  <c r="J33" i="2" s="1"/>
  <c r="C32" i="2"/>
  <c r="E33" i="2" s="1"/>
  <c r="R31" i="2"/>
  <c r="M31" i="2"/>
  <c r="H31" i="2"/>
  <c r="C31" i="2"/>
  <c r="R30" i="2"/>
  <c r="M30" i="2"/>
  <c r="H30" i="2"/>
  <c r="C30" i="2"/>
  <c r="T28" i="2"/>
  <c r="O28" i="2"/>
  <c r="J28" i="2"/>
  <c r="E28" i="2"/>
  <c r="T7" i="2"/>
  <c r="R7" i="2"/>
  <c r="O7" i="2"/>
  <c r="M7" i="2"/>
  <c r="H7" i="2"/>
  <c r="E7" i="2"/>
  <c r="R6" i="2"/>
  <c r="M6" i="2"/>
  <c r="H6" i="2"/>
  <c r="J7" i="2" s="1"/>
  <c r="C6" i="2"/>
  <c r="C7" i="2" s="1"/>
  <c r="R5" i="2"/>
  <c r="M5" i="2"/>
  <c r="H5" i="2"/>
  <c r="C5" i="2"/>
  <c r="R4" i="2"/>
  <c r="M4" i="2"/>
  <c r="H4" i="2"/>
  <c r="C4" i="2"/>
  <c r="T2" i="2"/>
  <c r="O2" i="2"/>
  <c r="J2" i="2"/>
  <c r="E2" i="2"/>
  <c r="C109" i="2" l="1"/>
  <c r="O111" i="2"/>
  <c r="M135" i="2"/>
  <c r="T189" i="2"/>
  <c r="R187" i="2"/>
  <c r="R189" i="2"/>
  <c r="T241" i="2"/>
  <c r="R239" i="2"/>
  <c r="R241" i="2"/>
  <c r="T293" i="2"/>
  <c r="R291" i="2"/>
  <c r="R293" i="2"/>
  <c r="H317" i="2"/>
  <c r="E33" i="1"/>
  <c r="E85" i="1"/>
  <c r="O9" i="8"/>
  <c r="M9" i="8"/>
  <c r="R61" i="11"/>
  <c r="T61" i="11"/>
  <c r="R59" i="11"/>
  <c r="R7" i="13"/>
  <c r="T7" i="13"/>
  <c r="R5" i="13"/>
  <c r="R59" i="13"/>
  <c r="T59" i="13"/>
  <c r="R57" i="13"/>
  <c r="R111" i="13"/>
  <c r="T111" i="13"/>
  <c r="R109" i="13"/>
  <c r="R163" i="13"/>
  <c r="T163" i="13"/>
  <c r="R161" i="13"/>
  <c r="O35" i="8"/>
  <c r="M35" i="8"/>
  <c r="M33" i="8"/>
  <c r="T163" i="2"/>
  <c r="R161" i="2"/>
  <c r="C213" i="2"/>
  <c r="C265" i="2"/>
  <c r="J137" i="7"/>
  <c r="H137" i="7"/>
  <c r="H135" i="7"/>
  <c r="C113" i="10"/>
  <c r="C111" i="10"/>
  <c r="O9" i="4"/>
  <c r="M9" i="4"/>
  <c r="C137" i="2"/>
  <c r="M189" i="2"/>
  <c r="O215" i="2"/>
  <c r="M213" i="2"/>
  <c r="O267" i="2"/>
  <c r="M265" i="2"/>
  <c r="C7" i="1"/>
  <c r="C59" i="1"/>
  <c r="C111" i="1"/>
  <c r="T111" i="3"/>
  <c r="O87" i="8"/>
  <c r="M87" i="8"/>
  <c r="O35" i="4"/>
  <c r="M35" i="4"/>
  <c r="M33" i="4"/>
  <c r="T35" i="9"/>
  <c r="C345" i="1"/>
  <c r="C343" i="1"/>
  <c r="E345" i="1"/>
  <c r="T111" i="2"/>
  <c r="R109" i="2"/>
  <c r="E137" i="2"/>
  <c r="J163" i="2"/>
  <c r="T215" i="2"/>
  <c r="R213" i="2"/>
  <c r="R215" i="2"/>
  <c r="T267" i="2"/>
  <c r="R265" i="2"/>
  <c r="R267" i="2"/>
  <c r="E7" i="1"/>
  <c r="E59" i="1"/>
  <c r="E111" i="1"/>
  <c r="J319" i="1"/>
  <c r="R57" i="3"/>
  <c r="J163" i="7"/>
  <c r="H163" i="7"/>
  <c r="H161" i="7"/>
  <c r="O113" i="8"/>
  <c r="M113" i="8"/>
  <c r="M111" i="8"/>
  <c r="R33" i="13"/>
  <c r="T33" i="13"/>
  <c r="R31" i="13"/>
  <c r="R85" i="13"/>
  <c r="T85" i="13"/>
  <c r="R83" i="13"/>
  <c r="R137" i="13"/>
  <c r="T137" i="13"/>
  <c r="R135" i="13"/>
  <c r="T189" i="13"/>
  <c r="R187" i="13"/>
  <c r="C319" i="2"/>
  <c r="E319" i="2"/>
  <c r="M163" i="1"/>
  <c r="M161" i="1"/>
  <c r="O163" i="1"/>
  <c r="H137" i="2"/>
  <c r="M163" i="2"/>
  <c r="C215" i="2"/>
  <c r="C267" i="2"/>
  <c r="H7" i="1"/>
  <c r="H59" i="1"/>
  <c r="H111" i="1"/>
  <c r="H163" i="1"/>
  <c r="H215" i="1"/>
  <c r="J7" i="7"/>
  <c r="H7" i="7"/>
  <c r="H5" i="7"/>
  <c r="J85" i="7"/>
  <c r="H85" i="7"/>
  <c r="H83" i="7"/>
  <c r="H113" i="9"/>
  <c r="H111" i="9"/>
  <c r="J113" i="9"/>
  <c r="C139" i="10"/>
  <c r="C137" i="10"/>
  <c r="H343" i="1"/>
  <c r="J345" i="1"/>
  <c r="H345" i="1"/>
  <c r="O163" i="2"/>
  <c r="J7" i="1"/>
  <c r="J59" i="1"/>
  <c r="J111" i="1"/>
  <c r="J163" i="1"/>
  <c r="J215" i="1"/>
  <c r="J267" i="1"/>
  <c r="T33" i="3"/>
  <c r="J137" i="3"/>
  <c r="H135" i="3"/>
  <c r="R33" i="9"/>
  <c r="R87" i="10"/>
  <c r="T87" i="10"/>
  <c r="R85" i="10"/>
  <c r="M7" i="1"/>
  <c r="M5" i="1"/>
  <c r="O7" i="1"/>
  <c r="T137" i="2"/>
  <c r="R135" i="2"/>
  <c r="E111" i="2"/>
  <c r="J137" i="2"/>
  <c r="C33" i="2"/>
  <c r="C59" i="2"/>
  <c r="C85" i="2"/>
  <c r="H111" i="2"/>
  <c r="M137" i="2"/>
  <c r="R163" i="2"/>
  <c r="H215" i="2"/>
  <c r="H267" i="2"/>
  <c r="M33" i="1"/>
  <c r="M31" i="1"/>
  <c r="O33" i="1"/>
  <c r="M85" i="1"/>
  <c r="M83" i="1"/>
  <c r="O85" i="1"/>
  <c r="M137" i="1"/>
  <c r="M135" i="1"/>
  <c r="O137" i="1"/>
  <c r="H137" i="3"/>
  <c r="M7" i="8"/>
  <c r="M111" i="1"/>
  <c r="M109" i="1"/>
  <c r="O111" i="1"/>
  <c r="J59" i="7"/>
  <c r="H59" i="7"/>
  <c r="H57" i="7"/>
  <c r="J215" i="2"/>
  <c r="J267" i="2"/>
  <c r="E139" i="10"/>
  <c r="M59" i="1"/>
  <c r="M57" i="1"/>
  <c r="O59" i="1"/>
  <c r="R9" i="10"/>
  <c r="T9" i="10"/>
  <c r="R7" i="10"/>
  <c r="E241" i="5"/>
  <c r="C241" i="5"/>
  <c r="C239" i="5"/>
  <c r="R61" i="9"/>
  <c r="T61" i="9"/>
  <c r="R59" i="9"/>
  <c r="R137" i="2"/>
  <c r="M215" i="2"/>
  <c r="O241" i="2"/>
  <c r="M239" i="2"/>
  <c r="M267" i="2"/>
  <c r="O293" i="2"/>
  <c r="M291" i="2"/>
  <c r="C317" i="2"/>
  <c r="C33" i="1"/>
  <c r="C85" i="1"/>
  <c r="R31" i="3"/>
  <c r="J33" i="7"/>
  <c r="H33" i="7"/>
  <c r="H31" i="7"/>
  <c r="J111" i="7"/>
  <c r="H111" i="7"/>
  <c r="H109" i="7"/>
  <c r="H87" i="4"/>
  <c r="H85" i="4"/>
  <c r="J87" i="4"/>
  <c r="O189" i="1"/>
  <c r="O215" i="1"/>
  <c r="O241" i="1"/>
  <c r="O267" i="1"/>
  <c r="O293" i="1"/>
  <c r="O7" i="7"/>
  <c r="O33" i="7"/>
  <c r="O59" i="7"/>
  <c r="O85" i="7"/>
  <c r="O111" i="7"/>
  <c r="O137" i="7"/>
  <c r="T163" i="7"/>
  <c r="H9" i="8"/>
  <c r="R35" i="8"/>
  <c r="H87" i="8"/>
  <c r="H9" i="4"/>
  <c r="J61" i="10"/>
  <c r="O113" i="10"/>
  <c r="O139" i="10"/>
  <c r="M187" i="1"/>
  <c r="M213" i="1"/>
  <c r="M239" i="1"/>
  <c r="M265" i="1"/>
  <c r="M291" i="1"/>
  <c r="M7" i="3"/>
  <c r="M33" i="3"/>
  <c r="M59" i="3"/>
  <c r="M85" i="3"/>
  <c r="M111" i="3"/>
  <c r="C137" i="6"/>
  <c r="C163" i="6"/>
  <c r="R7" i="7"/>
  <c r="R33" i="7"/>
  <c r="R59" i="7"/>
  <c r="R85" i="7"/>
  <c r="M109" i="7"/>
  <c r="R111" i="7"/>
  <c r="M135" i="7"/>
  <c r="R137" i="7"/>
  <c r="J9" i="8"/>
  <c r="R33" i="8"/>
  <c r="J87" i="8"/>
  <c r="J9" i="4"/>
  <c r="C9" i="9"/>
  <c r="M35" i="9"/>
  <c r="C87" i="9"/>
  <c r="C9" i="11"/>
  <c r="M35" i="11"/>
  <c r="C87" i="11"/>
  <c r="C35" i="10"/>
  <c r="C59" i="10"/>
  <c r="M61" i="10"/>
  <c r="O7" i="3"/>
  <c r="O33" i="3"/>
  <c r="O59" i="3"/>
  <c r="O85" i="3"/>
  <c r="O111" i="3"/>
  <c r="C33" i="5"/>
  <c r="C59" i="5"/>
  <c r="C85" i="5"/>
  <c r="C111" i="5"/>
  <c r="C137" i="5"/>
  <c r="C163" i="5"/>
  <c r="C189" i="5"/>
  <c r="C215" i="5"/>
  <c r="C7" i="6"/>
  <c r="C33" i="6"/>
  <c r="C59" i="6"/>
  <c r="C85" i="6"/>
  <c r="C111" i="6"/>
  <c r="E137" i="6"/>
  <c r="R5" i="7"/>
  <c r="R31" i="7"/>
  <c r="R57" i="7"/>
  <c r="R83" i="7"/>
  <c r="R109" i="7"/>
  <c r="R135" i="7"/>
  <c r="R161" i="7"/>
  <c r="C165" i="7"/>
  <c r="C61" i="8"/>
  <c r="C85" i="8"/>
  <c r="C7" i="4"/>
  <c r="C61" i="4"/>
  <c r="E9" i="9"/>
  <c r="O35" i="9"/>
  <c r="E87" i="9"/>
  <c r="E9" i="11"/>
  <c r="O35" i="11"/>
  <c r="E35" i="10"/>
  <c r="H59" i="10"/>
  <c r="O61" i="10"/>
  <c r="H111" i="10"/>
  <c r="H137" i="10"/>
  <c r="M345" i="1"/>
  <c r="E33" i="5"/>
  <c r="E59" i="5"/>
  <c r="E85" i="5"/>
  <c r="E111" i="5"/>
  <c r="E137" i="5"/>
  <c r="E163" i="5"/>
  <c r="E189" i="5"/>
  <c r="E215" i="5"/>
  <c r="E7" i="6"/>
  <c r="E33" i="6"/>
  <c r="E59" i="6"/>
  <c r="E85" i="6"/>
  <c r="E111" i="6"/>
  <c r="H137" i="6"/>
  <c r="E61" i="8"/>
  <c r="E61" i="4"/>
  <c r="H9" i="9"/>
  <c r="H87" i="9"/>
  <c r="H9" i="11"/>
  <c r="H35" i="10"/>
  <c r="M111" i="10"/>
  <c r="M137" i="10"/>
  <c r="M137" i="6"/>
  <c r="R7" i="8"/>
  <c r="R85" i="8"/>
  <c r="R7" i="4"/>
  <c r="C85" i="4"/>
  <c r="M9" i="9"/>
  <c r="C61" i="9"/>
  <c r="M87" i="9"/>
  <c r="C111" i="9"/>
  <c r="M9" i="11"/>
  <c r="C61" i="11"/>
  <c r="H57" i="12"/>
  <c r="H33" i="12"/>
  <c r="C59" i="12"/>
  <c r="O33" i="12"/>
  <c r="O87" i="10"/>
  <c r="O7" i="13"/>
  <c r="O33" i="13"/>
  <c r="O59" i="13"/>
  <c r="O85" i="13"/>
  <c r="O111" i="13"/>
  <c r="O137" i="13"/>
  <c r="O163" i="13"/>
  <c r="O189" i="13"/>
  <c r="R215" i="13"/>
  <c r="R7" i="14"/>
  <c r="R7" i="12"/>
  <c r="R33" i="12"/>
  <c r="H59" i="12"/>
  <c r="R213" i="13"/>
  <c r="R5" i="14"/>
  <c r="R5" i="12"/>
  <c r="R31" i="12"/>
</calcChain>
</file>

<file path=xl/sharedStrings.xml><?xml version="1.0" encoding="utf-8"?>
<sst xmlns="http://schemas.openxmlformats.org/spreadsheetml/2006/main" count="8173" uniqueCount="2146">
  <si>
    <r>
      <rPr>
        <sz val="11"/>
        <color theme="1"/>
        <rFont val="宋体"/>
        <family val="3"/>
        <charset val="134"/>
        <scheme val="minor"/>
      </rPr>
      <t xml:space="preserve">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
</t>
    </r>
    <r>
      <rPr>
        <b/>
        <sz val="11"/>
        <color rgb="FFFF0000"/>
        <rFont val="宋体"/>
        <family val="3"/>
        <charset val="134"/>
        <scheme val="minor"/>
      </rPr>
      <t>所有金色品质或通过解锁/组合等方式达到金色品质的装备都能拥有“在每次轮回开始前可以自行决定一次武器重量，但不能超过使用者全身最大负重”的效果。其余武器无法获得此效果。</t>
    </r>
  </si>
  <si>
    <t>剑</t>
  </si>
  <si>
    <t>刀</t>
  </si>
  <si>
    <t>拳套</t>
  </si>
  <si>
    <t>长柄</t>
  </si>
  <si>
    <t>斧锤</t>
  </si>
  <si>
    <t>奇门兵器</t>
  </si>
  <si>
    <t>弓</t>
  </si>
  <si>
    <t>弩</t>
  </si>
  <si>
    <t>半自动枪械</t>
  </si>
  <si>
    <t>全自动枪械</t>
  </si>
  <si>
    <t>非自动枪械</t>
  </si>
  <si>
    <t>魔导器</t>
  </si>
  <si>
    <t>共生体</t>
  </si>
  <si>
    <t>副手武器</t>
  </si>
  <si>
    <t>白铁重剑</t>
  </si>
  <si>
    <t>Prototype NO.1</t>
  </si>
  <si>
    <t>魔皇爪</t>
  </si>
  <si>
    <t>硫磺长刀</t>
  </si>
  <si>
    <t>狼牙棒</t>
  </si>
  <si>
    <t>三棱军刺</t>
  </si>
  <si>
    <t>英格兰长弓</t>
  </si>
  <si>
    <t>猎魔人制式弩</t>
  </si>
  <si>
    <t>M1911</t>
  </si>
  <si>
    <t>刘易斯式轻机枪</t>
  </si>
  <si>
    <t>Kar·98K</t>
  </si>
  <si>
    <t>怜惜者</t>
  </si>
  <si>
    <t>虚空万藏</t>
  </si>
  <si>
    <t>猎魔人制式剑</t>
  </si>
  <si>
    <t>马夸威特</t>
  </si>
  <si>
    <t>指虎</t>
  </si>
  <si>
    <t>方阵长枪</t>
  </si>
  <si>
    <t>猎魔人制式链枷</t>
  </si>
  <si>
    <t>告别单身</t>
  </si>
  <si>
    <t>恐惧消除者</t>
  </si>
  <si>
    <t>制式弩</t>
  </si>
  <si>
    <t>黑色连发手枪</t>
  </si>
  <si>
    <t>Uzi</t>
  </si>
  <si>
    <t>抓钩枪</t>
  </si>
  <si>
    <t>棒棒糖</t>
  </si>
  <si>
    <t>血妖</t>
  </si>
  <si>
    <t>出云</t>
  </si>
  <si>
    <t>天问·冥昭</t>
  </si>
  <si>
    <t>吉冈</t>
  </si>
  <si>
    <t>尖刺拳套</t>
  </si>
  <si>
    <t>钴蓝薙刀</t>
  </si>
  <si>
    <t>轻型硬头锤</t>
  </si>
  <si>
    <t>烈日的铁鞭</t>
  </si>
  <si>
    <t>寒梦之愿</t>
  </si>
  <si>
    <t>射钉弩</t>
  </si>
  <si>
    <t>咆哮者</t>
  </si>
  <si>
    <t>AA12</t>
  </si>
  <si>
    <t>温彻斯特M1887</t>
  </si>
  <si>
    <t>七罪狱王</t>
  </si>
  <si>
    <t>恶魔爪刃</t>
  </si>
  <si>
    <t>充能末影珍珠</t>
  </si>
  <si>
    <t>骑士剑</t>
  </si>
  <si>
    <t>村雨</t>
  </si>
  <si>
    <t>破败双鹰战旗</t>
  </si>
  <si>
    <t>尖刺大锤</t>
  </si>
  <si>
    <t>断头台</t>
  </si>
  <si>
    <t>风暴（复制品）</t>
  </si>
  <si>
    <t>冲锋弩</t>
  </si>
  <si>
    <t>鎏金玫瑰</t>
  </si>
  <si>
    <t>HK416</t>
  </si>
  <si>
    <t>屠夫</t>
  </si>
  <si>
    <t>法师护手</t>
  </si>
  <si>
    <t>舌刃</t>
  </si>
  <si>
    <t>血能末影珍珠</t>
  </si>
  <si>
    <t>桃木剑</t>
  </si>
  <si>
    <t>浅打</t>
  </si>
  <si>
    <t>百裂</t>
  </si>
  <si>
    <t>方尖碑战旗</t>
  </si>
  <si>
    <t>重型硬头锤</t>
  </si>
  <si>
    <t>光能匕首</t>
  </si>
  <si>
    <t>死亡叹息</t>
  </si>
  <si>
    <t>神圣审判</t>
  </si>
  <si>
    <t>M700</t>
  </si>
  <si>
    <t>ak-47</t>
  </si>
  <si>
    <t>AWM</t>
  </si>
  <si>
    <t>懦弱</t>
  </si>
  <si>
    <t>树罗·射</t>
  </si>
  <si>
    <t>弱者之器</t>
  </si>
  <si>
    <t>复仇</t>
  </si>
  <si>
    <t>沧澜</t>
  </si>
  <si>
    <t>白垩的无名之辈</t>
  </si>
  <si>
    <t>白银之手战锤</t>
  </si>
  <si>
    <t>高周波匕首</t>
  </si>
  <si>
    <t>伪·射天狼</t>
  </si>
  <si>
    <t>神机弩</t>
  </si>
  <si>
    <t>M500</t>
  </si>
  <si>
    <t>M60</t>
  </si>
  <si>
    <t>鹰击</t>
  </si>
  <si>
    <t>低阶魔法书</t>
  </si>
  <si>
    <t>树罗·突</t>
  </si>
  <si>
    <t>光剑</t>
  </si>
  <si>
    <t>血腥屠刀</t>
  </si>
  <si>
    <t>血浸的缠手绳</t>
  </si>
  <si>
    <t>重型骑枪</t>
  </si>
  <si>
    <t>零距离炮</t>
  </si>
  <si>
    <t>小黄蜂</t>
  </si>
  <si>
    <t>利维坦</t>
  </si>
  <si>
    <t>罗马蝎驽</t>
  </si>
  <si>
    <t>海魔族自卫手枪</t>
  </si>
  <si>
    <t>迷你鲨</t>
  </si>
  <si>
    <t>野心</t>
  </si>
  <si>
    <t>冬涤</t>
  </si>
  <si>
    <t>树罗·磁</t>
  </si>
  <si>
    <t>伪魔剑·米斯特汀</t>
  </si>
  <si>
    <t>白楼剑</t>
  </si>
  <si>
    <t>阿特拉斯拳套</t>
  </si>
  <si>
    <t>驱逐者I型</t>
  </si>
  <si>
    <t>猎人斧</t>
  </si>
  <si>
    <t>痛不欲生实话鞭</t>
  </si>
  <si>
    <t>苍翠之风</t>
  </si>
  <si>
    <t>蹶张弩</t>
  </si>
  <si>
    <t>M110</t>
  </si>
  <si>
    <t>黄金ak</t>
  </si>
  <si>
    <t>AT4-CS</t>
  </si>
  <si>
    <t>幽魂法杖</t>
  </si>
  <si>
    <t>侘·难鸣钟</t>
  </si>
  <si>
    <t>角王剑</t>
  </si>
  <si>
    <t>叛军长刀</t>
  </si>
  <si>
    <t>疾雨</t>
  </si>
  <si>
    <t>黑缨枪</t>
  </si>
  <si>
    <t>山怪的腿骨</t>
  </si>
  <si>
    <t>飞花</t>
  </si>
  <si>
    <t>愿起·千响铃</t>
  </si>
  <si>
    <t>要塞弩机</t>
  </si>
  <si>
    <t>黄金飓风</t>
  </si>
  <si>
    <t>海魔族微型脉冲冲锋枪</t>
  </si>
  <si>
    <t>天使狩猎者</t>
  </si>
  <si>
    <t>真</t>
  </si>
  <si>
    <t>胖虎的麦克风</t>
  </si>
  <si>
    <t>光之驱逐</t>
  </si>
  <si>
    <t>韦斯特</t>
  </si>
  <si>
    <t>千钧</t>
  </si>
  <si>
    <t>决斗之枪</t>
  </si>
  <si>
    <t>五形头</t>
  </si>
  <si>
    <t>净化圣典-制式型</t>
  </si>
  <si>
    <t>不屈龙魂</t>
  </si>
  <si>
    <t>恶魔之灾</t>
  </si>
  <si>
    <t>谢尔曼</t>
  </si>
  <si>
    <t>高斯步枪</t>
  </si>
  <si>
    <t>C-20A Canister Rifle</t>
  </si>
  <si>
    <t>尘封之矛</t>
  </si>
  <si>
    <t>阿瓦隆</t>
  </si>
  <si>
    <t>琵琶丸</t>
  </si>
  <si>
    <t>屠夫的断骨刀</t>
  </si>
  <si>
    <t>八方俱灭</t>
  </si>
  <si>
    <t>血魔</t>
  </si>
  <si>
    <t>墨丘利之锤</t>
  </si>
  <si>
    <t>记忆金属缠丝</t>
  </si>
  <si>
    <t>迷失幻影</t>
  </si>
  <si>
    <t>娜塔亚的杀戮</t>
  </si>
  <si>
    <t>守望者</t>
  </si>
  <si>
    <t>加特林</t>
  </si>
  <si>
    <t>星辰</t>
  </si>
  <si>
    <t>海克斯核心-原型</t>
  </si>
  <si>
    <t>黑暗剑</t>
  </si>
  <si>
    <t>巨人杀手</t>
  </si>
  <si>
    <t>龙王波动</t>
  </si>
  <si>
    <t>泰拉石长矛</t>
  </si>
  <si>
    <t>无坚不摧之力</t>
  </si>
  <si>
    <t>高压电击鞭</t>
  </si>
  <si>
    <t>人类之敌</t>
  </si>
  <si>
    <t>连射驽</t>
  </si>
  <si>
    <t>黑桃A</t>
  </si>
  <si>
    <t>21%的亢奋</t>
  </si>
  <si>
    <t>雷鸣</t>
  </si>
  <si>
    <t>魔杖</t>
  </si>
  <si>
    <t>冷光之锋</t>
  </si>
  <si>
    <t>邪劫</t>
  </si>
  <si>
    <t>旺旺吸吸拳</t>
  </si>
  <si>
    <t>沧耳刀</t>
  </si>
  <si>
    <t>双刃大斧</t>
  </si>
  <si>
    <t>摘叶</t>
  </si>
  <si>
    <t>碎星</t>
  </si>
  <si>
    <t>重炮机弩</t>
  </si>
  <si>
    <t>M82A1</t>
  </si>
  <si>
    <t>暴风雨</t>
  </si>
  <si>
    <t>退魔圣焰</t>
  </si>
  <si>
    <t>奥瑞斯之杖</t>
  </si>
  <si>
    <t>玄铁重剑</t>
  </si>
  <si>
    <t>大太刀</t>
  </si>
  <si>
    <t>叩门</t>
  </si>
  <si>
    <t>月如钩</t>
  </si>
  <si>
    <t>裁决之杖</t>
  </si>
  <si>
    <t>“寒风”</t>
  </si>
  <si>
    <t>雀鸣·千响铃</t>
  </si>
  <si>
    <t>格陵兰凶器</t>
  </si>
  <si>
    <t>QLU-11狙击榴弹发射器</t>
  </si>
  <si>
    <t>人皇</t>
  </si>
  <si>
    <t>奥提克光子枪</t>
  </si>
  <si>
    <t>匣里日月</t>
  </si>
  <si>
    <t>子午</t>
  </si>
  <si>
    <t>飞梅</t>
  </si>
  <si>
    <t>时之魔王</t>
  </si>
  <si>
    <t>黯灭</t>
  </si>
  <si>
    <t>大力神杯</t>
  </si>
  <si>
    <t>尸者术刀</t>
  </si>
  <si>
    <t>伊卡利亚强弓</t>
  </si>
  <si>
    <t>葬铭</t>
  </si>
  <si>
    <t>维什拉海克斯乙烯枪</t>
  </si>
  <si>
    <t>Thanatos</t>
  </si>
  <si>
    <t>黑剑</t>
  </si>
  <si>
    <t>侘助</t>
  </si>
  <si>
    <t>弗莱迪的铁爪</t>
  </si>
  <si>
    <t>却邪</t>
  </si>
  <si>
    <t>黑鼠战斧</t>
  </si>
  <si>
    <t>鬼灯丸</t>
  </si>
  <si>
    <t>利维坦之息</t>
  </si>
  <si>
    <t>守望者 Prime</t>
  </si>
  <si>
    <t>NTW-20</t>
  </si>
  <si>
    <t>神曲</t>
  </si>
  <si>
    <t>荣光</t>
  </si>
  <si>
    <t>神枪</t>
  </si>
  <si>
    <t>千波激荡</t>
  </si>
  <si>
    <t>裂空者</t>
  </si>
  <si>
    <t>西伯利亚冰锤</t>
  </si>
  <si>
    <t>金沙罗</t>
  </si>
  <si>
    <t>森林的叹息</t>
  </si>
  <si>
    <t>丧钟</t>
  </si>
  <si>
    <t>伊邪那岐的重担</t>
  </si>
  <si>
    <t>密林祷告</t>
  </si>
  <si>
    <t>蝉翼剑</t>
  </si>
  <si>
    <t>袖白雪</t>
  </si>
  <si>
    <t>白金之星</t>
  </si>
  <si>
    <t>悯农</t>
  </si>
  <si>
    <t>轰雷殴打者</t>
  </si>
  <si>
    <t>金蛇鞭</t>
  </si>
  <si>
    <t>强弓.断龙</t>
  </si>
  <si>
    <t>破碎流年</t>
  </si>
  <si>
    <t>迷你八卦炉</t>
  </si>
  <si>
    <t>万古愁</t>
  </si>
  <si>
    <t>雀蜂</t>
  </si>
  <si>
    <t>猫中毒！</t>
  </si>
  <si>
    <t>蜻蜓切</t>
  </si>
  <si>
    <t>屠族者</t>
  </si>
  <si>
    <t>银质手杖</t>
  </si>
  <si>
    <t>终末嗟叹之诗</t>
  </si>
  <si>
    <t>机神巨腕</t>
  </si>
  <si>
    <t>环保剑</t>
  </si>
  <si>
    <t>铭刀·狐月</t>
  </si>
  <si>
    <t>三指弹天</t>
  </si>
  <si>
    <t>“薄暮与天穹”</t>
  </si>
  <si>
    <t>妙尔尼尔</t>
  </si>
  <si>
    <t>铁克无极</t>
  </si>
  <si>
    <t>罗睺弓</t>
  </si>
  <si>
    <t>寂灭公爵</t>
  </si>
  <si>
    <t>聚合之书</t>
  </si>
  <si>
    <t>蓝雨.光之芙蓉</t>
  </si>
  <si>
    <t>喵星人之怒</t>
  </si>
  <si>
    <t>极意之拳</t>
  </si>
  <si>
    <t>神策枪</t>
  </si>
  <si>
    <t>风暴破坏者</t>
  </si>
  <si>
    <t>猫猫流星锤！！！</t>
  </si>
  <si>
    <t>破阵子</t>
  </si>
  <si>
    <t>曼殊沙华</t>
  </si>
  <si>
    <t>海克斯科技立方</t>
  </si>
  <si>
    <t>永暝</t>
  </si>
  <si>
    <t>梦时·难鸣钟</t>
  </si>
  <si>
    <t>天魔手</t>
  </si>
  <si>
    <t>阴冷之枪Brynhildr</t>
  </si>
  <si>
    <t>法师之敌</t>
  </si>
  <si>
    <t>魂切</t>
  </si>
  <si>
    <t>塔护提之杖</t>
  </si>
  <si>
    <t>终刻</t>
  </si>
  <si>
    <t>天之伤</t>
  </si>
  <si>
    <t>烈狮旗帜枪</t>
  </si>
  <si>
    <t>夜陨</t>
  </si>
  <si>
    <t>送葬之刃</t>
  </si>
  <si>
    <t>沧澜沉歌</t>
  </si>
  <si>
    <t>亚尔特留斯大剑</t>
  </si>
  <si>
    <t>霸王绝刀</t>
  </si>
  <si>
    <t>巴风特之矛</t>
  </si>
  <si>
    <t>阿泰尔的改装袖剑</t>
  </si>
  <si>
    <t>闪耀的神威</t>
  </si>
  <si>
    <t>流火</t>
  </si>
  <si>
    <t>卡塔昌獠牙</t>
  </si>
  <si>
    <t>人类之灾</t>
  </si>
  <si>
    <t>葛龙德</t>
  </si>
  <si>
    <t>千机伞</t>
  </si>
  <si>
    <t>福音</t>
  </si>
  <si>
    <t>玄铁开天剑</t>
  </si>
  <si>
    <t>流刃若火</t>
  </si>
  <si>
    <t>天空之脊</t>
  </si>
  <si>
    <t>蛇之牙</t>
  </si>
  <si>
    <t>金沙罗舞蹈团</t>
  </si>
  <si>
    <t>雷剑</t>
  </si>
  <si>
    <t>永夜之刃</t>
  </si>
  <si>
    <t>旧世遗骸</t>
  </si>
  <si>
    <t>骨玉法杖</t>
  </si>
  <si>
    <t>严灵丸</t>
  </si>
  <si>
    <t>冰轮丸</t>
  </si>
  <si>
    <t>恒霜之斯卡蒂</t>
  </si>
  <si>
    <t>无极棍</t>
  </si>
  <si>
    <t>切割灵魂之物</t>
  </si>
  <si>
    <t>命运之刃</t>
  </si>
  <si>
    <t>末日恐惧</t>
  </si>
  <si>
    <t>Void</t>
  </si>
  <si>
    <t>阿尔法权杖</t>
  </si>
  <si>
    <t>斩月</t>
  </si>
  <si>
    <t>拟似宝具·伦戈米尼亚德</t>
  </si>
  <si>
    <t>正义之罚的慈悲</t>
  </si>
  <si>
    <t>提泽纳-炎</t>
  </si>
  <si>
    <t>火如烟</t>
  </si>
  <si>
    <t>黑死神</t>
  </si>
  <si>
    <t>显赫乐器——钧天广乐</t>
  </si>
  <si>
    <t>路德维希圣剑</t>
  </si>
  <si>
    <t>烟如霜</t>
  </si>
  <si>
    <t>贯虹之槊</t>
  </si>
  <si>
    <t>五火七禽扇</t>
  </si>
  <si>
    <t>一零</t>
  </si>
  <si>
    <t>楼观剑</t>
  </si>
  <si>
    <t>勿言嬉笑</t>
  </si>
  <si>
    <t>老魔杖</t>
  </si>
  <si>
    <t>黑  剑+22</t>
  </si>
  <si>
    <t>三日月·宗进</t>
  </si>
  <si>
    <t>妖圣枪</t>
  </si>
  <si>
    <t>元阳尺</t>
  </si>
  <si>
    <t>黄煌严灵离宫</t>
  </si>
  <si>
    <t>三日月·宗则</t>
  </si>
  <si>
    <t>黑箭</t>
  </si>
  <si>
    <t>死神的诡诈</t>
  </si>
  <si>
    <t>帝皇黑剑</t>
  </si>
  <si>
    <t>白霞罚</t>
  </si>
  <si>
    <t>青龙偃月刀</t>
  </si>
  <si>
    <t>凯彼阿的万千世界</t>
  </si>
  <si>
    <t>白剑.逐暗者</t>
  </si>
  <si>
    <t>虎魄刀</t>
  </si>
  <si>
    <t>戮神</t>
  </si>
  <si>
    <t>安都瑞尔/纳西尔圣剑</t>
  </si>
  <si>
    <t>神杀枪</t>
  </si>
  <si>
    <t>盘古幡</t>
  </si>
  <si>
    <t>八镜剑</t>
  </si>
  <si>
    <t>龙纹鬼灯丸</t>
  </si>
  <si>
    <t>死告天使</t>
  </si>
  <si>
    <t>妖刀·斩魄</t>
  </si>
  <si>
    <t>黑剑.阐释者</t>
  </si>
  <si>
    <t>千阴</t>
  </si>
  <si>
    <t>龙蟠凤翥诉哀殇剑</t>
  </si>
  <si>
    <t>屠龙</t>
  </si>
  <si>
    <t>Excalibur</t>
  </si>
  <si>
    <t>千本樱</t>
  </si>
  <si>
    <t>破晓</t>
  </si>
  <si>
    <t>花天狂骨</t>
  </si>
  <si>
    <t>陨落之剑</t>
  </si>
  <si>
    <t>残火太刀</t>
  </si>
  <si>
    <t>伪魔剑.阿波菲斯</t>
  </si>
  <si>
    <t xml:space="preserve">虎魄刀 </t>
  </si>
  <si>
    <t>黑炎巨剑</t>
  </si>
  <si>
    <t>寒冷打刀+25</t>
  </si>
  <si>
    <t>乖离剑·EA</t>
  </si>
  <si>
    <t>Ninja Blade</t>
  </si>
  <si>
    <t>渡人</t>
  </si>
  <si>
    <t>花天狂骨·黑松心中</t>
  </si>
  <si>
    <t>渊岚</t>
  </si>
  <si>
    <t xml:space="preserve">虎魄刀  </t>
  </si>
  <si>
    <t>E.G.O-自我异化【黎明】</t>
  </si>
  <si>
    <t>雨露拓榴</t>
  </si>
  <si>
    <t>狐咲·甘色</t>
  </si>
  <si>
    <t>天帝光阴刀</t>
  </si>
  <si>
    <t>苦昼短</t>
  </si>
  <si>
    <t>名称</t>
  </si>
  <si>
    <t>武器类型</t>
  </si>
  <si>
    <t>武器大类</t>
  </si>
  <si>
    <t>近程冷兵器</t>
  </si>
  <si>
    <t>中柄武器</t>
  </si>
  <si>
    <t>长剑</t>
  </si>
  <si>
    <t>攻击力结算</t>
  </si>
  <si>
    <t>攻击力耗点</t>
  </si>
  <si>
    <t>品质</t>
  </si>
  <si>
    <t>重量</t>
  </si>
  <si>
    <t>总计耗点</t>
  </si>
  <si>
    <t>体积</t>
  </si>
  <si>
    <t>价格</t>
  </si>
  <si>
    <t>资历值加成</t>
  </si>
  <si>
    <t>效果：</t>
  </si>
  <si>
    <t>简介/注释：猎魔人工会为各位猎魔人提供的制式武器之一。</t>
  </si>
  <si>
    <t>[灵击]一阶效果（黑色100）：可以攻击灵体：固定为1级效果。</t>
  </si>
  <si>
    <t>简介/注释：蜀山批量制作的量产除灵武器，取上好的十年桃木一次性雕刻而成。</t>
  </si>
  <si>
    <t>[当初的童真之心]一阶效果（黑色100点）：使用此剑的时候必须中二的念一些中二的词语（如果主持人认为你没有满足此条件，那么这件装备将会自动回归印痕，本轮回中都无法使用），但如果达成此效果，则使用时这把剑的伤害额外增加40点。</t>
  </si>
  <si>
    <t>简介/注释：这把剑原来是给一个立志成为大陆第一魔剑士的孩子的生日礼物，而时光流逝，物是人非，那名孩子已经成为了大陆第一的魔剑士，但是制作者却永远也看不到了。制作者来到这个陌生的世界下意识的制作了这把剑，用着上好的材料，但是寄托着的仅仅是对于以前的思念。</t>
  </si>
  <si>
    <t>效果：无</t>
  </si>
  <si>
    <t>简介/注释：随着作战方式的改进的制甲技术的进步，以劈砍为主要攻击手段的维京剑已经不太能适应新的作战环境。为平衡劈砍与突刺之间攻击需求以及提供更加优秀的防御性能，更为精心设置的配重结构与较原先防护范围更大的十字形护手开始出现。综合此几点的骑士剑因成为兼顾骑战和步战的有力武器而迅速成为骑士阶层的常用武器。</t>
  </si>
  <si>
    <t>效果耗点</t>
  </si>
  <si>
    <t>立绘/外形叙述：猎魔人工会为各位猎魔人提供的制式武器之一，十分锋利，基本能够切断低阶魔物的厚实甲皮</t>
  </si>
  <si>
    <t>立绘/外形叙述：骑士剑的剑刃为锐角等腰三角形，长70到80厘米，握把仅容一手握持，并有较大的配重球，剑刃呈双刃，剑尖很是锋利，是以刺击为主要攻击形式的武器</t>
  </si>
  <si>
    <t>制作人：修斯</t>
  </si>
  <si>
    <t>制作人：秦心[图片出处未知]</t>
  </si>
  <si>
    <t>制作人：未知[图片出处未知]</t>
  </si>
  <si>
    <t>制作人：沉默</t>
  </si>
  <si>
    <t>巨剑</t>
  </si>
  <si>
    <t xml:space="preserve">【遂古之初】{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【上下未形】{100耗点黑色一阶}（花费2500积分解锁）:生成一条连接着剑柄的金属锁链，你的近战攻击距离提升10米。
【冥昭瞢闇】{600耗点橙色六阶}（花费15000积分解锁）:装备者反应+30
【明明闇闇】{600耗点橙色六阶}（花费15000积分解锁）:当处于攻击方时，主动闪避对抗结果值+90
【圜则九重】{600耗点橙色六阶}（花费15000积分解锁）:角色发动非常规攻击相关的主动攻击类技能时，伤害量增加300。
【斡维焉系】{300耗点蓝色三阶}（花费7500积分解锁）:可以在一次单持攻击后追加一次不消耗ap的单持攻击，每回合至多2次。
【九天之际】{400耗点紫色四阶}（花费10000积分解锁）:解锁之后，冥昭的攻击力结算由10d5变更为50d5，攻击力耗点变为500而不增加效果耗点。
【天何所沓】{600耗点橙色六阶}（花费15000积分解锁）:这把武器每回合第一次攻击将附带对方[壮硕值*3]的额外能量伤害。
</t>
  </si>
  <si>
    <t>简介/注释：ES社制造的“天问”系列的冷兵器长剑之一，上面附加了ES社最为尖端的科技以及“九歌”系列的铭文符号，可以伴随着使用者不断成长。尽管如此，这把武器也只能在“天问”系列当中排名前几。虽然最开始的素体极为一般，但是具有该系列最高的成长性和可塑性，所以在ES社产品当中的销售量也非常的可观。</t>
  </si>
  <si>
    <t xml:space="preserve">［深渊之爱］基础性能：人类和光明生物不可兑换，并无法使用此武器。
［漆黑意志］二阶效果（花费5000积分解锁）：装备此武器时，+5点精神，武器的攻击范围延申10m（表现形式为负能量剑气）。
［魔性肉体］二阶效果（花费5000积分解锁）：+5壮硕，+5爆发。
［黑暗之罪］二阶效果（花费5000积分解锁）：对人类伤害增加40，对人类的主动闪避对抗+30	
	</t>
  </si>
  <si>
    <t>简介：深渊赠予新生的黑暗生物的礼物。如果连这样都活不下来…废物是不配活着的。</t>
  </si>
  <si>
    <t>简介/注释：使用堪比坚岩般厚重坚固的角龙的头角制成，是在猎人们口中广受好评的设计。</t>
  </si>
  <si>
    <t>［光之驱逐］二阶效果（绿色200）:由充满暗影能力的暗影原矿打造的光之驱逐，天生便压制一些神圣属性生物，在攻击例如天使，牧师，圣骑士这种明显带有神圣特性的对象时，额外造成60点伤害</t>
  </si>
  <si>
    <t>简介/注释：由暗影矿石所打造的剑，攻击神圣生物生物时会有伤害加成。</t>
  </si>
  <si>
    <t>立绘/外形叙述：如同不锈钢所打造的长剑，反射着耀眼的光芒，剑身上面有着淡灰色的纹路（伴随效果解锁，纹路会由灰色转化为金色），剑柄末端则是有着一个小小的圆环，似乎可以连接着什么。</t>
  </si>
  <si>
    <t>外形叙述：由各种漆黑的骸骨熔炼成的骨剑，上面遍布着黑红色的烙印。在剑柄处有着仿佛扎根的竖瞳的装饰。</t>
  </si>
  <si>
    <t>制作人：浮生为欢</t>
  </si>
  <si>
    <t>制作人：梦游（林佑夕）</t>
  </si>
  <si>
    <t>制作人：咕咕咕《怪物猎人》</t>
  </si>
  <si>
    <t>制作人：小死</t>
  </si>
  <si>
    <t>手半剑</t>
  </si>
  <si>
    <t>阔刃剑</t>
  </si>
  <si>
    <t>[重剑]二阶效果（绿色200）：使用玄铁重剑防御时被动防御判定+30</t>
  </si>
  <si>
    <t>简介/注释：由沉重的玄铁铸成的巨剑，对于肉体凡胎而言是难以使用的武器，重剑无锋，大巧不工。</t>
  </si>
  <si>
    <t>[荣光]二阶效果（绿色200）：每次攻击额外造成40点神圣能量伤害</t>
  </si>
  <si>
    <t>简介/注释：这是年老的老战士所留下的唯一可以证明自己的东西</t>
  </si>
  <si>
    <t>[轻如鸿毛]二阶效果（绿色200）：在使用此剑时，因为剑本身具有天地精华纯粹之力，使用者的主动与被动闪避对抗将附加15点。</t>
  </si>
  <si>
    <t>简介/注释：天地自身孕育而出的灵剑，轻若无物，快若疾风。属于先天至宝，是无数人梦寐以求的宝物。</t>
  </si>
  <si>
    <t>[削韧]二阶效果（绿色200点）：武器对拥有防御等级的单位在结算伤害时额外造成60点伤害伤害</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</si>
  <si>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而只能对护甲、盾牌等物品产生侵蚀的效果。不过搭配上宽剑特有的厚实，其对并不厚重的盔甲、盾牌等物品能够发挥出更大的作用</t>
  </si>
  <si>
    <t>立绘/外形叙述：伟大的杂种，通称手半剑，集阔剑之灵活，斩剑之劈砍，骑士剑之突刺，属于冷兵器兵器结构的巅峰。剑身通体银白，剑长有90cm，剑柄有20cm，上面几乎没有留下任何的装饰物</t>
  </si>
  <si>
    <t>立绘/外形叙述：一柄淡黄色的剑，剑身呈半透明状，薄如蝉翼，其上还有天然形成的如同雷击一般的纹路。</t>
  </si>
  <si>
    <t>立绘/外形叙述：源于深渊的直剑，较宽的漆黑剑身上带有着斑驳凹痕。其剑身十分厚实有着与普通武器不同的削韧。与较大较长的剑身相比，剑身之下的剑柄稍显有些短小，其剑柄之上还留有点点的黑色物质。握把则微微泛光，似乎使用着特殊的轻便材质所制。似乎是之前的使用者所留下来的</t>
  </si>
  <si>
    <t>制作人：秦心[图片出自网络]</t>
  </si>
  <si>
    <t>制作人：小鸡《黑暗之魂》</t>
  </si>
  <si>
    <t>短剑</t>
  </si>
  <si>
    <t>长柄武器</t>
  </si>
  <si>
    <t>[佛性]二阶效果（绿色200）：对黑暗生物额外造成60点伤害</t>
  </si>
  <si>
    <t>简介/注释：一位年迈的高僧曾背着它游历列国，但最终停下脚步时，他方才察觉，此剑斩的了妖孽，却斩不断因果</t>
  </si>
  <si>
    <t>[无锋]六阶效果（橙色600）：封锁自己所有技能栏，无论剑在哪里！但在此情况下如果你仍然可以挥动这把剑则封锁【无锋】技能。并解锁技能【开天】
[开天]六阶效果：武器额外附带160的物理伤害。同时将武器名改完【玄铁开天剑】！</t>
  </si>
  <si>
    <t>简介/注释：由至强玄铁打造而成的神兵，聚集万力，即可开天！</t>
  </si>
  <si>
    <t>[晚钟]六阶效果（600点橙色）于葬礼中谁人都知道的、死亡访问时所敲响的晚钟可否听闻、此钟响音。此为汝天命之终结。接受他、解放灵魂即可。这正是、作为人享受安眠的最后机会。在使用这把武器将一名非调律者角色的生命值降低至0点时，这把武器将直接将其彻底杀死，并使其无法享受战斗续航或是复活等能力的效果，此效果无法对调律者生效。
[信仰的加护]二阶效果（200绿色）只有对一种宗教持有愿为之殉死的信念者才能持有的技能。虽然说是加护，但是并不是神赐予的恩惠，而是自己的信心所产生的对肉体、精神上的绝对性。在角色本应该受到攻击而导致角色陷入[濒死状态]时，角色仍然可以在保留极限生命值的情况下继续战斗1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该效果每次干涉任务仅能触发一次。</t>
  </si>
  <si>
    <t>简介/注释：没有任何特点的大剑。这位人物的一生都持续挥振、并沾染上了他一直相信的信仰。在幽谷境界中行走的此人之剑，能够对所有攻击附加即死效果。虽然那样的机率微乎其微，却能对任何的强敌造成即死的危险性。由于存在于幽谷者将习惯死亡，并与其同化，会获得对即死和魅惑的耐性。</t>
  </si>
  <si>
    <t>「剑峥峥兮伴心鸣」：在达到金色品质后，该武器的重量在每次轮回开始前可以自行决定一次，但不能超过使用者全身最大负重。 
「朗风殷霞平川尽」（橙色600）（花费15000积分解锁）｝：每回合一次，你可以消耗一个主动动作瞬移400米。
「日沉万壑松涛间」（橙色600）（花费15000积分解锁）：持有者的行动轮内使用「朗风殷霞平川尽」瞬移之后，持有者可以消耗10点体力与一个主动动作对本次移动距离内的一名指定单位追加一次单持通常攻击，同时本次攻击额外造成225点物理伤害。
「漠漠曦光起苍冥」（橙色600）（花费15000积分解锁）：消耗10点能量，与身旁50米敌方潜行单位进行一次精神对抗，同时本次对抗你拥有10点加值，精神对抗失败的敌方单位将立刻被你发现解除潜行状态，同时在接下来的两回合内该单位无法进行潜行判定（可以通过优先等级为600及以上的技能效果来直接进入潜行状态）
「熠熠大日耀木央」（橙色600）（花费15000积分解锁）：进行一次消耗5AP的引导动作（-100），并支付20点体力后（-100），以身前10米60度扇形范围内的至多三个角色为目标进行一次通常攻击，并且附带270点能量伤害，战斗冷却5回合（-200）。
「与尔同销万古愁」（橙色600）（花费15000积分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</si>
  <si>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简介/注释：透着酒气的剑，在失去持剑者后古质平凡，但懂剑爱剑之人仍然能感受到其中蕴含的剑之意象——巨木立万古，仗剑写春秋</t>
  </si>
  <si>
    <t>立绘/外形叙述：外表看上去是一把普通的木质琵琶，可以用于演奏，似乎已经有些年头了，木头有些泛黑。琵琶柄部可以抽出，琵琶柄部链接着体积为10的剑，剑身锃亮，似乎从没有杀过人一般。</t>
  </si>
  <si>
    <t>立绘/外形叙述：一把漆黑的大剑，看上去是由某种不知名生物的骨骼制作而成。</t>
  </si>
  <si>
    <t>立绘/外形叙述：酒气醇厚，样式朴素的长剑，剑鞘不知所踪</t>
  </si>
  <si>
    <t>制作人：Freak like Me</t>
  </si>
  <si>
    <t>制作人：鸭鸭</t>
  </si>
  <si>
    <t>制作人：戡烈</t>
  </si>
  <si>
    <t>宽刃剑</t>
  </si>
  <si>
    <t>[灼烧]六阶效果（600橙色）：使用这把武器发起通常攻击攻击命中目标后，会给目标赋予3级[燃烧]效果，该效果只能刷新但不可叠加，灼烧效果一般而言至少持续至战斗结束，但可以通过合理的灭火措施或是治疗来解除此效果。
[燃烧3]：燃烧者在每个大回合结束时将会下降60点生命值，在日常轮中每10分钟下降180点生命值，且燃烧者在每次消耗AP时，自己都将下降这次AP消耗量*15的生命值。</t>
  </si>
  <si>
    <t>简介/注释：据传被称为“炎之剑”的名剑，也有人称这就是把烧火棍</t>
  </si>
  <si>
    <t>[不可视之刃]四阶效果（紫色400点）：该武器无法被除了最初的持有者以外的任何事物察觉，将会被视为隐形剑，该武器在进行攻击时将抑制对手60点闪避判定
[虚无]三阶效果（蓝色300点）：该武器乃是虚无的存在，一般的护甲无法有效的进行防御，该武器击破6的防御力等级，如果没有击破对方的护甲，则在结算伤害的防御力数值减伤判定时也可无视150点的防御力数值</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</si>
  <si>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此剑乃是古老小国的王者之一所持有的宝剑，因其使用这柄利用了22片最初的王魂碎片强化过的宝剑斩杀了无数敢于与其为敌的王者，引起了天罚被降下不可视的诅咒；因无法找回消失宝剑含恨而终的王在深渊力量的蛊惑下再次复生为祸一方，最终强大的封印者们利用洪水彻底淹没了那埋葬着深渊力量的古老国度，至于这柄不可视的宝剑则彻底的下落不明...</t>
  </si>
  <si>
    <t>[措手不及]四阶效果（紫色400点）：当你使用这柄武器攻击对手时将抑制对方30点闪避以及30点防御对抗结果值
[贯穿]一阶效果（黑色100）：该武器将无视2级防御等级，若是没有击破护甲，也可以在伤害结算环节减少50点伤害减免</t>
  </si>
  <si>
    <t>简介/注释：阿尔法曾使用的法杖，只可惜失去了施法的能力变为了一把并不常见的武器。</t>
  </si>
  <si>
    <t>基础效果：该武器仅限人类及其他亚种人类种族的轮回者兑换（亚种人类为拥有其他特异点的人类种族，猫人或是狼人这类则并不能归为亚种人类之中）
[不屈之力]（橙色600）：帝皇冠军的目标，从来都是敌阵中最强的勇士，因此当你在用此武器攻击资历值高于自己的角色时，其每高于你100点资历则你在每回合内的第一次攻击获得10点攻击力加值和5点主动闪避和主动格挡判定加成（最高100点攻击力与50点主动防御和主动闪避判定加值）；反之，当你使用此武器攻击资历值低于你的角色时，其每低于你100点资历你获得10点攻击力减值与10点主动闪避和主动格挡判定减值</t>
  </si>
  <si>
    <t>简介/注释：黑色圣堂战团最强大的圣物，亦是帝皇的馈赠之一。据说每当战斗前夜，便会有一名黑色圣堂的修士在梦境中得到帝皇的启示，在苏醒后他便会在其他修士的期盼下成为身负帝皇力量的冠军剑士，并得到这把黑色圣堂代代相传的圣剑。在随后的战斗中，这名帝皇冠军将在战斗兄弟们的掩护下冲向敌阵中最为强大的勇士/巨兽/指挥官，用这神兵斩下他们的头颅，以他们的鲜血祭奠帝皇的荣光</t>
  </si>
  <si>
    <t>立绘/外形叙述：双刃的长剑，当抚摸时这把剑嗡嗡作响，无数的火焰随之而在剑柄出开始燃烧蔓延到剑尖，装饰相较于其他的名剑而言显得极为古朴，显得一种简朴的苍白感。没有任何的宝石与金丝点缀，如果要说的话那便是握手时莫名的均称感</t>
  </si>
  <si>
    <t>立绘/外形叙述：此剑因屠戮了无数王者，而受到了天罚不再可视，只有触及方能察觉其宽厚的剑身于被深渊扭曲的剑柄，但若是细心聆听还是可以听到些许那宽厚的虚无剑刃上传来的苦痛呻吟。</t>
  </si>
  <si>
    <t>立绘/外形叙述：白桦木所制成的权杖，中间被掏空，如果扭动并抽出来则会是一把偏细的长剑（实际上归类于突刺剑即细剑）。</t>
  </si>
  <si>
    <t>立绘/外形叙述：拥有银色剑柄的沉重墨色巨剑，其漆黑的剑身上镌刻着黑色圣殿战团古老的箴言</t>
  </si>
  <si>
    <t>制作人：Sccom_Hydra(魔改黑魂）</t>
  </si>
  <si>
    <t>制作人：斯普林菲尔德</t>
  </si>
  <si>
    <t>制作人：Sccom_Hydra《战锤40K》</t>
  </si>
  <si>
    <t>【哔哩哔哩 】六阶效果（600耗点橙色）：攻击附带120点额外能量伤害</t>
  </si>
  <si>
    <t>简介/注释：由冰霜剑与火焰剑合成的强大武器，持有者将以雷霆之势席卷整个战场</t>
  </si>
  <si>
    <t>[圣洁祝福]二阶效果（绿色200）：该武器在命中黑暗生物时额外造成60点伤害
[救赎箴言]四阶效果（紫色400）：消耗10点体力以一个主动动作启动，将剑刃卡入背在背后的巨大剑刃中，进入巨剑形态并发起一次势大力沉的单持攻击；此次攻击造成165点额外的物理伤害，在结束后该武器将维持在巨剑形态；在巨剑形态下该武器重量上升至300，体积上升至20，武器类型变为长柄冷兵器—巨剑；在巨剑形态下你可以以一个主动动作回归剑形态，此时该技能进入3回合的冷却时间。</t>
  </si>
  <si>
    <t>简介/注释：治愈教会猎人所使用的典型兵器。据说这把圣剑曾为教会第一猎人路德维希所持，变形之后会与剑鞘结合成为一把巨剑。除去展现许多不同于工厂的设计，亦代表教会预料到他们将要面对体型更加巨大的非人野兽。</t>
  </si>
  <si>
    <t>基础性能:可以搭在DLC，都是资历会叠加在一起
[IWS(步兵武器系统)]六阶效果(橙色600):MH公司多年研究的结晶，即使是没有任何战场经验的人持有本武器时，依然可以鲨敌。拥有5格特效栏，可消耗一个瞬发动作，在以下效果中选择填入(必须填满5格)，该效果会持续一场战斗。选定后在战斗过程中无法更换。该效果冷却12小时。
[攻击特化A]IWS发挥强大的计算能力，预判敌人下一次可能闪避的位置。进攻时抑制对方15闪避，占一格特效栏。
[攻击特化B]IWS分析敌人的姿态，运算出敌人最不可能防御到的位置。进攻时抑制对方15防御，占一格特效栏。
[闪避特化]IWS通过构造虚拟模型，预判敌人下一次攻击的方向。被动闪避判定增加15，占一格特效栏。
[防御特化]IWS通过观察敌人的攻击方位，自动移向最合适的位置进行防御。被动防御判定增加15，占一格特效栏。
[致命特化]IWS发挥全功率进行计算，寻找敌人的致命弱点，发动致命一击。每回合第一次攻击附带敌人壮硕*2的伤害，占四格特效栏。
(备注:每个特效可重复选择)</t>
  </si>
  <si>
    <t>简介/注释：“H计划”，MH(Made in Heaven)公司于新纪元238年的一个关于利用智能系统研发新型武器的提案，采用该公司最新研发的复合H(Heaven)32钢，配合智能系统制作尖端武器。而一零，则是这一系列武器最初，也是为出名的一把。现存于MH主公司一楼的展台之中。</t>
  </si>
  <si>
    <t>[择主]基础效果：此剑，长年伴随着传奇骑士亚尔特留斯，它会选择自己的主人，它的主人并不一定要做出多大的成就，但绝不能是不求进取、自甘堕落之人，更不能是为了自己的利益贪夺民财、进他人谗言的小人，也不能是为一己私欲抢夺财产、残杀无辜者的恶人。这个效果赋予了这把武器额外的用于抵消下方效果消耗的耗点，但角色将受到[心无恶垢][永不背弃]的限制
[灵击]一阶效果（黑色100）：使用这把武器可以攻击灵体。
[骑士的意志]二阶效果（绿色200）：被动恢复体力，每战斗回合恢复6点体力且日常每小时恢复18点体力</t>
  </si>
  <si>
    <t>简介/注释：此剑是曾经「漫步深渊」的骑士亚尔特留斯所佩带的巨剑。此剑受到亚尔特留斯在过去和深渊魔物订立的契约诅咒，可以伤到亡灵。此剑的第一任主人，名为亚尔特留斯，是太阳王葛温麾下“王下四骑士”之一，是有着强大意志和无双剑术的传奇人物。它在亚尔特留斯死后，在不同的时代于不同的人手中被挥舞，但他们无一例外都是传说中的传奇剑士，想必剑也在挑选它的主人吧。</t>
  </si>
  <si>
    <t>立绘/外形叙述： 该武器由两部分组成，其一半是闪耀着白银光彩的圣洁长剑，而另一部分则是带有华丽的雕纹的巨大剑鞘，其上描绘着治愈教会第一猎人路德维希的丰功伟绩；若是将长剑刺入剑鞘的话，想必能将其变为一柄足以斩杀最强大野兽的神兵吧…</t>
  </si>
  <si>
    <t>立绘/外形叙述：剑身长165cm，宽0.75cm，通身漆黑，用复合H32钢于高压下锻造。密集的网状花纹均匀分布于剑身之上，为其增添奇异的美感，更增添了些许杀伤力。
剑格则是使用传统的金属锻造的黑色的圆滑一字型，用于防止因反震过强而反伤持有者，长20cm。其中装载的“IWS(Infantry Weapon System)”给予了一零强大的功能性。通过按动此处的方块型按键便可调整IWS的功能与功率输出。
剑柄长15cm，采用高纤维材料包裹，给予掌心最舒适的触感，精心保护使用者的手部。其剑柄的末端有着三个不起眼的插槽，两个为方形，一个为三角形。</t>
  </si>
  <si>
    <t>制作人：卡比兽《元气骑士》</t>
  </si>
  <si>
    <t>制作人：SCCOM_Hydra《血源诅咒》</t>
  </si>
  <si>
    <t>制作人：</t>
  </si>
  <si>
    <t>制作人：烈日之辉</t>
  </si>
  <si>
    <t>重剑</t>
  </si>
  <si>
    <t>效果：【阴阳相化】（200绿色）：提升自身被动闪避对抗判定30点。</t>
  </si>
  <si>
    <t>简介/注释：剑谷子大师铸就，将地底阴铁和百年暖玉通过巧妙炼制之法完美融合，阴阳相生相化，随劲而变，非剑法高手不能驾驭。</t>
  </si>
  <si>
    <t>【八部天龙火】（300蓝色）：使用此武器发起的攻击命中目标后，会给目标赋予2级[燃烧]
[燃烧2]：燃烧者在每个大回合结束时将会下降30点生命值，在日常轮中每10分钟下降90点生命值，且燃烧者在每次消耗AP时，自己都将下降这次AP消耗量*10的生命值。</t>
  </si>
  <si>
    <t>简介/注释：赤蛟之鳞经掺杂着一丝八部天龙火的地火锻造而成，灼热内敛，断金如泥，焚邪烧秽，若全力而为，可带来方圆五里天象变化，燃烧层云，流火遍空，烈焰化狱，若是集威力，则外景不显，无形剑气伤人，敌人一旦中招，一缕阴火从脚底烧起，半丝八部天龙火自眉心而下，两者交汇，化为灰灰。</t>
  </si>
  <si>
    <t>简介/注释：骑士学徒中力量较大的学徒所用的练习武器，没有什么特殊之处，只是特别重，一般人即便全力以赴也只能勉强背起，就更不要说舞动了。</t>
  </si>
  <si>
    <t>【基础性能】：可以将黑剑.阐释者与白剑.逐暗者合并，合并后视为一把武器，两者效果融合，除攻击力耗点以外所有属性叠加，两者的资历也一切叠加 
【阐释】（500红色）：消耗一个主动动作，发起一次附加180伤害的常规攻击，冷却为3回合。
【魔剑之锋】（300蓝色）：自身发起的常规攻击伤害增加60点。</t>
  </si>
  <si>
    <t>简介/注释：艾恩格朗特第50层boss的掉落物，在游戏中是只存在于传说当中的魔剑。若是没有足够强壮的体魄，想要拿起都是一种奢望。</t>
  </si>
  <si>
    <t>立绘/外形叙述：这是一口剑身古朴，隐有黑白之色交错的长剑。</t>
  </si>
  <si>
    <t>立绘/外形叙述：这是一口明艳美丽的长剑，它的剑身赤红，隐有晃荡，仿佛一截不断燃烧的火焰。</t>
  </si>
  <si>
    <t>立绘/外形叙述：一把白铁铸就的重剑，看起来颇为朴素，剑柄上还有着布条缠绕，以方便使用者握持。</t>
  </si>
  <si>
    <t>立绘/外形叙述：</t>
  </si>
  <si>
    <t>制作人：罪初《一世之尊》</t>
  </si>
  <si>
    <t>制作人：罪初</t>
  </si>
  <si>
    <t>制作人：罪初《刀剑神域》</t>
  </si>
  <si>
    <t>近程热兵器</t>
  </si>
  <si>
    <t>短柄武器</t>
  </si>
  <si>
    <t>光束剑</t>
  </si>
  <si>
    <t>【基础性能】：可以将黑剑.阐释者与白剑.逐暗者合并，合并后视为一把武器，两者效果融合，除攻击力耗点以外所有属性叠加。两者的资历也叠加
【逐暗】（600橙色）：此次攻击对敌人造成的有效伤害增加3倍敌方壮硕值的额外伤害。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t>
  </si>
  <si>
    <t>简介/注释：由水晶石英铸块打造的细剑，以单手直剑来说甚至有些奢华。被工匠以绝超的技艺强化到了奇迹般的程度，作为玩家所能打造的武器，逐暗者已经可以说是游戏中的顶端了。</t>
  </si>
  <si>
    <t>【断绝黑暗】（600橙色）：对于黑暗生物，自身的常规攻击增加140点伤害。   
【驱逐】（500红色）（需要花费12500积分解锁）：每回合一次，消耗20体力，驱离15米范围内一个可视的目标身上任意5个被赋予的效果。
【人皇传承】（600橙色）（需要花费15000积分解锁）：持有该词条的能力在将一名非调律者角色的生命值降低至0点时将直接将其彻底杀死，并使其无法享受战斗续航或是复活等能力的效果。</t>
  </si>
  <si>
    <t>简介/注释：纳西尔圣剑是第一纪元时由著名的矮人工匠塔尔查（Telchar）在矮人的城市诺格罗德（Nogrod）铸造的。几千年后，圣剑传到了努曼诺尔帝国安督奈伊领主阿门迪尔之子伊兰迪尔的手中。
第二纪元3320年，纳西尔圣剑和伊兰迪尔一起抵达中土大陆，从此它也被称为“伊兰迪尔之剑”。3441年，伊兰迪尔在最后同盟战役中被索伦杀害，圣剑也被索伦踩碎。伊兰迪尔之子埃西铎随即用圣剑的碎片斩下了索伦戴有至尊魔戒的手指，打败了索伦。此后圣剑的碎片由埃西铎保管。
第三纪元2年，埃西铎在格拉顿平原被半兽人杀害，他的随从欧塔将纳西尔圣剑的碎片带到瑞文戴尔，将其交给埃尔隆德保管。2951年，埃尔隆德将圣剑的碎片交给了埃西铎的第三十九代嫡孙、第十六任登丹人酋长阿拉贡二世。3018年，埃尔隆德的会议召开后，圣剑被精灵工匠重铸，阿拉贡将它重新命名为安都瑞尔，意为“西方之炎”。从此，安都瑞尔成为阿拉贡的佩剑，它在魔戒圣战中发挥了重要作用。</t>
  </si>
  <si>
    <t>【狂战之意】（600橙色）：每次主动对抗成功之后都会获得10点全部主动对抗加成，每回合最多触发三次，最终上限为60点。当角色同时拥有多个该词条效果时，只取其中耗点最高的效果生效，其余的视作被覆盖。            
【人类之敌】(500红色)：当你面对的敌人为人类或类人种族时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【终结力量】（600橙色）：以一个3ap引导动作对近身范围内的一个目标造成300点非常规能量伤害。你每在这个特效当中额外投入2ap，就能增加其50点伤害。你最多能够在这个特效中投入6点ap。                     
【血腥魔剑】（300蓝色）：该武器的攻击力额外提升15d5。当角色同时拥有多个该词条效果时，只取其中耗点最高的效果生效，其余的视作被覆盖。</t>
  </si>
  <si>
    <t>简介：仿制阿波菲斯本体打造的制式武器，失去了传说中的灭绝之力，但是仍然拥有使人胆战心惊的威能。</t>
  </si>
  <si>
    <t>基础效果：光剑长度可以任意调节（最高调为20体积，最低在展开时5体积）</t>
  </si>
  <si>
    <t>简介/注释： 量子科技光剑，可以任意伸缩剑刃长度。（最大为20体积）</t>
  </si>
  <si>
    <t>立绘/外形叙述：仿佛是亿万人的鲜血乃至生命精华凝结出来的森然剑身，外表有着血光流转的宽厚重剑，那血光当中不时还会冒出一道像是魂体的雾，只是马上又会没入血光当中。仅仅只是看着这把剑，就能感受到其上饱含的杀戮之气，仿佛天生就是为了破坏而存在。</t>
  </si>
  <si>
    <t>立绘/外形叙述：白色的剑柄上有着淡蓝色的纹路，底部有着一个开关剑刃的按钮，剑柄上段有调节剑刃长度的一个旋钮。剑刃的颜色可以根据个人爱好选择。</t>
  </si>
  <si>
    <t>制作人：罪初《魔戒》</t>
  </si>
  <si>
    <t>制作人：封尘（洛）</t>
  </si>
  <si>
    <t>效果：
【龙凤之哀殇】（600橙色）：每回合首次攻击对敌人造成的有效伤害增加3倍敌方壮硕值的额外伤害。             
【龙断】（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</si>
  <si>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简介：传说中是一位屠龙者使用的宝剑。他翻越无尽雪山，跨过邪恶冰川，终于来到北地的尽头，将那寒冰凝结的巨龙斩杀。</t>
  </si>
  <si>
    <t>效果：【“正义”】（100黑色）：对敌方伤害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t>
  </si>
  <si>
    <t>简介：渴求着纷争与砍杀的漆黑长剑，据说会让人沉醉在浴血厮杀的亢奋中。</t>
  </si>
  <si>
    <t>【风魂】（600耗点---需花费15000积分解锁）：主动攻击获得60米远击效果
【雨魂】（600耗点---需花费15000积分解锁）：主动攻击将附加3级冻伤效果（[冻伤3]：冻伤者与壮硕、爆发和协调相关的判定下降60点结果值，且角色发起的主动攻击动作判定额外再下降30点结果值。）
【雷魂】（600耗点---需花费15000积分解锁）：主动防御判定获得90的加值
【电魂】（600耗点---需花费15000积分解锁）：主动闪避判定获得90的加值
【草魂】（600耗点---需花费15000积分解锁）：每战斗回合恢复18点体力值且日常每小时恢复54点体力值
【树魂】（600耗点---需花费15000积分解锁）：每战斗回合的结束阶段恢复[壮硕*3]点生命值且日常每小时恢复[壮硕*9]点生命值，所有的类似效果中只取最高的一种生效，至多恢复至角色的生命值上限。
【土魂】（600耗点---需花费15000积分解锁）：角色获得4级护甲
【火魂】（600耗点---需花费15000积分解锁）：主动攻击将获得12级破甲效果，如果没有击破对方的护甲，则在结算伤害的防御力数值减伤判定时也可以无视300点的防御力数值（仅仅只是无视对方提供防御力等级的防御数值而已，其他特殊类型的减伤则无法无视）
【心魂】（600耗点---需花费15000积分解锁，解锁前需解锁前八项效果）：角色获得30的眷顾加值</t>
  </si>
  <si>
    <t>太阳神所持有的神剑，星球自我净化之力的具象化体现，剑身嵌有九颗剑魂，可以依次解锁获得不同的力量</t>
  </si>
  <si>
    <t>【风王结界】（400紫色）：可以使武器在通常状态下不可见，在此状态下，使用者的主动闪避对抗上升60点（解除武器的隐形效果无需消耗动作）。                         
【风王铁槌】（500红色）：使用者发动的常规攻击伤害提升100点。                      
【誓约胜利之剑】（600橙色）：进行长达11ap的引导并消耗40体力，附加360点伤害的常规攻击。</t>
  </si>
  <si>
    <t>简介/注释：阿尔托莉雅所持的最强的宝具。被当成亚瑟王的象征、最为强大、最为尊贵的圣剑，在圣剑这一范畴中立于顶点。锻造出它的并不是人类。以人们的想念为原料，在星球内部结晶化，作为「最强幻想（Last Phantasm）」的究极神造兵装之一。原来是由星之精灵管理着的，经过湖之少女的管理，以魔术师梅林为中介人，交付到了亚瑟王的手中。星之内海所生（炼成）的这把剑，据说在威胁这颗行星的外敌出现时，方可发挥真正的力量。将持有者的魔力变换成光，通过收束·加速来增加动量，再如同激光束一般从往下挥的剑的前端发放出来，藉以破坏万物，使得行使神灵等级的魔术成为可能的圣剑。其庞大的魔力除顶端以外也具备着热量。理所当然地魔力消耗剧烈，不能够进行连发。在第四次圣杯战争中，曾以这件宝具将Caster（吉尔·德·雷）所召唤的怪物大海魔燃烧殆尽。因其规模与破坏力而被分类为「对城宝具」。因作为亚瑟王的标志实在太有名， 阿尔托莉雅不得不遮隐之进行战斗。</t>
  </si>
  <si>
    <t>立绘/外形叙述：黑色的奇异长剑，剑刃宛如那龙翼一般，剑身镶嵌着一块蓝色的宝石，散发出奇异的光芒。</t>
  </si>
  <si>
    <t>制作人：罪初《原神》</t>
  </si>
  <si>
    <t>制作人：衣冠秦寿--环保剑</t>
  </si>
  <si>
    <t>制作人：罪初《Fate》</t>
  </si>
  <si>
    <t>汉八方古剑</t>
  </si>
  <si>
    <t>效果：
基础性能：每次轮回开始之前，可以重新调整一下武器重量，上限为角色全身负重。
持有本武器时，角色被视为占用20体力和40能量，获得600抵点效果。
【冥秧】（100耗点黑色）：获得灵击能力，可以触摸攻击到灵体
【超度】（600耗点橙色）：在将一名非调律者角色的生命值降低至0点时将直接将其彻底杀死，并使其无法享受战斗续航或是复活等能力的效果
【化劫】（600耗点橙色）：武器攻击力上升为80d5（已计入面板）
【飞烬】（600耗点橙色）：可以击破12级防御等级。如果没有击破对方的护甲，则在结算伤害的防御力数值减伤判定时也可以无视300点的防御力数值（仅仅只是无视对方提供防御力等级的防御数值而已，其他特殊类型的减伤则无法无视）
【魂归】（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皆苦】（600耗点橙色）：“通常攻击”命中目标后进行一次1D100&gt;30（无加减值）的判定，如果成功会给目标造成“麻痹4”效果，持续一回合（麻痹效果可刷新，但不可叠加或累计）。角色的被动闪避对抗判定下降60点。
[麻痹4]：角色除精神与眷顾外其他属性相关的判定下降60点结果值，且任何需要消耗AP的行动都需要额外消耗2点AP才能执行。</t>
  </si>
  <si>
    <t>简介/注释：莲灯漂放，百里灵光。飞烬化蝶，夜报冥殃。
救苦天尊，垂闻岿阳。星斗开路，普救十方。
久呼久怀，彻绕泉台。帝感其诚，鬼门大开。
每念昔人，心隙流哀。魂兮归来，何意徘徊！
莪者蓼蓼，夜生寒珠。飒飒高木，忧与相殊。
于嗟先祖，身铭所顾。魂兮归来，还悯不淑！
三人行矣，师友弟子。地角天涯，不能相养以生，相守以死。
教化启迪，倾余生而躬之。魂兮归来，犹愿求学未已！
燧火无灭，永染幽夜。无承大礼，焉成大业？
甘棠之下，何曾有懈？魂兮归来，聊以慰藉！
莲灯漂荡，万界灵光。辵辵羁旅，勿惑莽荒。
救苦天尊，垂赐还阳。星斗指路，归引故乡。</t>
  </si>
  <si>
    <t>效果：兑换时需选择【乱渊万古未消之影】回复体力还是能量。
【基础性能】：持有者在每次轮回开始之前，都可以自由决定一次该武器的重量，但是武器的最终重量不能大于使用者的全身负重。
效果1：【乱渊万古未消之影】六阶效果（橙色600）
由世界最深处连接着混沌本身的乱渊涌出的黑影难消不散，那力量同样也缠绕在这柄兵器之上，角色每回合恢复6点能量/体力，每日常轮恢复18点能量/体力，且在角色本应该受到攻击而导致角色陷入[濒死状态]时，角色仍然可以在保留极限生命值的情况下继续战斗2回合。
效果2：【九天亘古长存之云】六阶效果（橙色600）
自世界最远端背靠着秩序本源的九天流落的清云灵动难寻，这能力同样也留存了这柄兵器之中，角色获得30点被动闪避加值，且在给出合理RP后，可以对锁定型和范围型攻击进行闪避。
效果3：【无匹权能】六阶效果（橙色600）
世界的交汇令之具有了难以抵御的无匹权能。角色的能量上限降低60点，通常攻击获得240伤害加成。
效果4：【世界结晶】六阶效果（橙色600）（花费15000积分解锁）
它是世界两侧混沌与秩序的融合结晶，因此它拥有难以理解的能量密度，能使持有者的能量池上限提升60点，
效果5：【引天牵相】六阶效果（橙色600）
洋溢着天空与深渊之间激荡的力量，角色提升自身[壮硕*15]负重，双手负重[壮硕*6]，单手负重[壮硕*3]。
效果6：【激荡千里】六阶效果（橙色600）（花费15000积分解锁）
九天与乱渊的力量交汇之间激荡出无匹的剑气，通常攻击范围上升60m。
效果7：【灵兮莫名】二阶效果（绿色200）
云与影的本质与灵的贴近给予了持有者力量，角色获得[灵击]和[灵视]</t>
  </si>
  <si>
    <t>简介/注释：作为九天与乱渊两个世界的交汇产物，这把武器同时具有两个世界的特质，也正因此，这把武器的力量十分强大。</t>
  </si>
  <si>
    <t>效果：
[剑刃解放]：使用该武器每进行一次主动/被动对抗，为其积累一枚[解放计数]，最多12枚，当解放计数到达6时，直到战斗结束进入[剑刃解放]状态。进入[剑刃解放]状态时可以重新决定该武器重量，重量不得超过持有者的最大负重。
[调整呼吸]（400耗点紫）：剑刃解放状态下，每战斗回合的结束阶段恢复18点体力值且日常每小时恢复54点体力值。
[速战速决]（400耗点紫）：非剑刃解放状态下，持有者的先攻判定+40。
[乱剑劈砍]（400耗点紫）：剑刃解放状态下，该武器的攻击力结算提升30d5。
[无处潜逃]（400耗点紫）：剑刃解放状态下，自身可以消耗任意数量的[解放计数]，来为自身或目标对自身的一次伤害提升或下降[20*消耗数]点。</t>
  </si>
  <si>
    <t>简介/注释：
宛若极光一般的剑身上笼罩着链状的阴霾，当你触碰这把剑时，它将化为你的内心之刃，与你共舞，与你同在。
兵戎之间的碰撞，心灵之间的冲突，战斗的不单单是肉体，心灵也一同沸腾，剑刃也随之解放。
待到剑身的光芒彻底击破束缚之时，破晓之刻已然到来。
[We will see the daylight]</t>
  </si>
  <si>
    <t>简介/注释：这柄剑，乃是辉煌年代流传下来的。本是双剑，后被一位神匠大能将其融合为一。这柄剑自生剑灵，并且被上古精灵王族设下了心灵风暴封印。所有靠近它的人都会被拉入封印之中进行考核。能够通过考核者才有得到它的可能。”没有人知道这蓝雨、光之芙蓉的威能能够达到什么程度，按照上古精灵王族留下的记载。他们称这柄剑为奇迹之剑，从它被铸造完成后，还从未有过一位主人。哪怕是那位铸造它的大能也不行。因为没人能够得到其内双剑灵的认可。所以高等精灵王族才用心灵风暴封印将其收藏在此，等待有缘人。据说，这柄奇迹之剑最神奇的地方就在于，只要它认可了主人，那么，它就只会为其使用。就像血脉装备一样。无论主人实力如何，它都会拥有相对应的实力。双剑灵会伴随着主人的成长而成长。而且是不需要任何镶嵌附加和铭文附加的情况下自行成长。这一点，就算是神器恐怕也无法做到。</t>
  </si>
  <si>
    <t>立绘/外形叙述：古雅素朴的汉八方古剑，足足有一米六之长。剑身清淡，犹如莲花之纯洁。上有缥缈云纹，隐约之中似乎茫茫大山藏匿于其中，而剑刃无锋，似君子不争。剑锷如瓣，可见白菊之肃然。剑柄无华，有河流之细腻。
此剑附有铭：救苦救难，渡尽世人。
顾取名为——【渡人】</t>
  </si>
  <si>
    <t>立绘/外形叙述：修长的剑身由黑白交错的纹路构成，剑尾及护手的形状如同云彩，而这云彩的末端却难以看清，如同阴影般模糊而又千变万化。</t>
  </si>
  <si>
    <t>立绘/外形叙述：那是一柄剑，一柄悬浮于平台上的剑。剑刃向下，剑柄在上。
与传统的骑士重剑相比，这柄剑要略微小一些。刃长约三尺六寸，从剑捋到剑柄末端，总长约一尺二寸。合共四尺八寸。
剑刃是金色的，但却是内敛的金色，剑脊上有许多细密的铭文，这些铭文组合在一起，呈献为一朵朵奇异的芙蓉花形状，一直归拢到剑钱处。
剑钱处的颜色却发生了变化，不再是金，而是深湛的蓝色，剑鳄宽厚，雕刻成龙头状，那金色剑刃就像是从龙口中喷吐而出的一般。
而向下延伸的剑柄则是龙身。尽管龙身和龙头的大小似乎有些不成比例，却有着一种奇异的协调感。
深蓝色的剑柄上，荡漾着柔和的蓝色光晕，在剑捋正中，也就是龙眼的位置，两侧各自镶嵌着一颗椭圆形，比金币大一点的金色宝石。
剑柄最后收拢的龙尾呈现三条寸许长的分岔，看上去十分锋锐，分岔合拢之处，两侧则各自镶嵌着一颗水蓝色的宝石。</t>
  </si>
  <si>
    <t>制作人：杳东留岁</t>
  </si>
  <si>
    <t>制作人：云影</t>
  </si>
  <si>
    <t>制作人：小灰（2997260872）</t>
  </si>
  <si>
    <t>制作人：罪初《神印王座》</t>
  </si>
  <si>
    <t>西洋剑</t>
  </si>
  <si>
    <t>宽剑</t>
  </si>
  <si>
    <t>单手剑</t>
  </si>
  <si>
    <t>效果：该武器无法直接兑换，需拥有武器：浅打，并消耗10000积分（二者价格差值*1.25）升级而来。
【始解】（绿色200）：被动效果：攻击附带4级护甲穿透。
【严灵丸】（蓝色300）：被动效果：增加20普通攻击伤害，命中目标后进行一次1D100&gt;60（无加减值）的判定，如果成功会给目标造成1回合“麻痹1”效果。（[麻痹1]：角色除精神与眷顾外其他属性相关的判定下降15点结果值，且任何需要消耗AP的行动都需要额外消耗1点AP才能执行。）</t>
  </si>
  <si>
    <t>简介/注释：原作死神中，雀部次郎长的斩魄刀，雷电系能力。</t>
  </si>
  <si>
    <t xml:space="preserve">效果：该武器无法直接兑换，需拥有武器：浅打，并消耗22500积分（二者价格差值*1.25）升级而来。
【始解】（蓝色300）：获得45主动防御加成。
【八镜剑】（橙色600）：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t>
  </si>
  <si>
    <t>简介/注释：原作死神中，伊势家族家传的特殊斩魄刀，拥有反射的能力...这破能力，原作者是不是写飘了？</t>
  </si>
  <si>
    <t>效果：【弓箭本质】（紫色400）：消耗一个主动动作，将该武器当做箭矢填充，这会使该武器在本次战斗中无法使用，该攻击附加3回合6级护甲削减</t>
  </si>
  <si>
    <t>简介/注释：原作死神中，石田雨龙的武器，本质上是不断震动的灵子刀，功能更类似于电锯一些。虽说是切割武器，但本质上这是弓箭的箭矢而已。</t>
  </si>
  <si>
    <t>效果：【基础性能】持有者在每次轮回开始之前，都可以自由决定一次该武器的重量，但是武器的最终重量不能大于使用者的全身负重。该武器同时可以作为魔导武器使用，公式可更换为赋能攻击公式，规则等同更换。
【史诗武器】（600橙色）：该武器的攻击力上升30d5。
【撕裂空间】（600橙色）：你的攻击能够击破12级护甲等级。你每回合的首次攻击能够附带目标壮硕*3的伤害。该效果需要占用你60点体力上限。
【Enuma Elish】（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切断】（600橙色）：在命中目标后可以选择与目标强制进行一次[角色的爆发/精神属性（在购买序列时决定）与目标的壮硕值或精神力对抗（对方决定）]，若对抗成功则使其触发[禁令]效果，封锁对方至多3个技能或是装备效果，持续1回合。具体禁用哪个技能或装备需要使用者在释放时决定，在封锁装备效果时保留装备的基础面板。([禁令]：角色在持续时间内将无法激活被指定的技能或装备的效果，但被动效果与已经生效的效果不会受到影响，且同一角色不会再一场战斗中再受到[禁令]效果的影响。)</t>
  </si>
  <si>
    <t xml:space="preserve">简介/注释：有同级甚至超越阿尔托莉雅的“誓约胜利之剑（Excalibur）”的威力，名副其实的切裂世界之剑。连“无限剑制”也不能复制。吉尔伽美什表达为「认识“开天辟地以前曾为地狱的星球”之物」。 若获得“王之财宝(Gate of Babylon)”内宝具的支援，其威力还会急剧上升。 
正确来说“乖离剑·Ea”才是宝具，而“天地乖离开辟之星(Enuma Elish)”是指将乖离剑·Ea”作最大出力的状态。分别回转的3片圆柱状的刀刃，由初开剑Ea造成的拟空间断裂，形成近似于时空断层的攻击将所有敌人粉碎，其攻击数值使得对手必须以抗大范围杀伤AC或者是同等级的破坏力来互相抵消，否则无法防御。造成的伤害为STRx20，且随机将MGI的数值加在STR上，最大伤害4000 。此剑拥有着与Saber的Excalibur同等甚至是更强的威力，能够“切开世界”之剑。所谓对界宝具，并非对结界，而是对世界这个概念造成影响的宝具。 
另外乖离剑Ea和天地乖离开辟之星（Enuma Elish），都是吉尔伽美什自己取的名字。这些名字被视为源于美索不达米亚神话和巴比伦尼亚神话的大神伊亚[Ea]（恩基[Enki]）、巴比伦尼亚神话的创世记叙事诗《Enuma Elish》。 </t>
  </si>
  <si>
    <t>立绘/外形叙述：西洋式细剑，对，就是击剑时用到的玩意</t>
  </si>
  <si>
    <t xml:space="preserve">立绘/外形叙述：银色短柄，无剑锷，刀身蓝色的灵子刀
</t>
  </si>
  <si>
    <t>制作人：难鸣钟《Bleach》</t>
  </si>
  <si>
    <t>制作人：罪初《Fate/stay night》</t>
  </si>
  <si>
    <t>效果：该武器无法直接兑换，需拥有武器：严灵丸，并消耗11250积分（二者价格差值*1.25）升级而来。
【卍解】（蓝色300）：被动效果：攻击附带4级护甲穿透，且增加20普通攻击伤害。
【严灵丸】（橙色600）：被动效果：命中目标后进行一次1D100&gt;40（无加减值）的判定，成功会给目标造成“麻痹3”效果。
（消耗15000积分解锁）【黄煌严灵离宫】（橙色600）：每回合至多2次，普通攻击造成的伤害被转化为罩型30米半径的范围雷电伤害，且攻击最多同时影响5人。</t>
  </si>
  <si>
    <t>效果：
【黑炎】（600橙色）：你的通常攻击伤害增加160点；你的能量上限被占用20点。
【魔兵】（600橙色）：该武器的攻击力上升30d5。
【噬魂】（600橙色）：你的攻击能够击破12级防御等级，即使未能击破也能够削减目标300点来自防御等级的减伤；你的攻击能够额外抽取目标4d4点体力，若抽取时目标体力为0点，则能够额外造成抽取量*5的额外伤害。你的体力上限被占用40点。
【黑炎结界】（400紫色）：当你使用该武器进行被动防御对抗时，你的被动防御对抗结果上升60点。</t>
  </si>
  <si>
    <t>简介/注释：《无限恐怖》当中复制体郑吒所持有的武器，推测为西方魔法传说类武器。与虎魄刀功能相似，属性相对。</t>
  </si>
  <si>
    <t>效果：1.该武器是由光剑消耗4750积分（两者差值*1.25）升级而来的，若没有原武器则可以全价买下 
2.【冷炎】（绿色200）该能力仅在高温【严苛环境】加持时方可使用，并且使用者需要遵守需要遵循【永不背弃的扮演原则】. 使用者的通常攻击范围+10m（表现为蓝色烈焰剑气），并且额外附加60点伤害</t>
  </si>
  <si>
    <t>简介：该武器是在某个魔幻世界当中，由一杆科幻世界的光剑根据主人心意改造而来的（并不完全成功）它的主人本是一个热心肠的剑士，但是在见证了无数人性险恶后，他的心渐渐冷却了下来...直到某一日，剑士遇见了他此生最难忘记的事物。</t>
  </si>
  <si>
    <t>效果：
【基础性能】持有者在每次轮回开始之前，都可以自由决定一次该武器的重量，但是武器的最终重量不能大于使用者的全身负重。该武器同时可以作为魔导武器使用，公式可更换为赋能攻击公式，规则等同更换。
如果调律之旅中，存在妻子、家属等亲近的关系，你将会不断的遭受背叛，形式包括不限于：被怪物掳走、移情别恋、被胁迫等。这个诅咒会持续的纠缠当前武器的持有者。
陨落之刃（300蓝色）：一回合一次，面对AOE攻击，你同样可以任意的选择闪避对抗，成功则不受到伤害与效果。表现为挥剑将攻击切开，仅作为表现，无关实际的数据计算（例如一条线的攻击将会在被切开后继续合拢向后冲击，无法依次保护身后，或是附近的人）
碎梦神域（600橙色）：占用自身40点体力。瞬发，消耗40点能量，持续一回合，一场干涉任务仅一次。将以自身为半径，最高属性（不包括眷顾）*m内所有单位（包括自身）所有单位进行一次最高属性对抗，此次对抗不可附带任何加值，对抗失败者（对自己默认成功）能量池流失所有能量用词条），若有角色正在释放、引导需要消耗能量的技能与道具效果，若其无法补充需求的能量，则该技能与道具效果视为释放、引导失败进入冷却。
传说之锋（600橙色）：可以击破12级防御等级。如果没有击破对方的护甲，则在结算伤害的防御力数值减伤判定时也可以无视300点的防御力数值（仅仅只是无视对方提供防御力等级的防御数值而已，其他特殊类型的减伤则无法无视）
弑灵破法（200绿色）：使用者获得[灵击]和[灵视]</t>
  </si>
  <si>
    <r>
      <rPr>
        <sz val="11"/>
        <color rgb="FFFFFFFF"/>
        <rFont val="宋体"/>
        <family val="3"/>
        <charset val="134"/>
      </rPr>
      <t xml:space="preserve">简介/注释：陨落之剑，那是传说之中的神兵利器，封印着上古年代的神和魔，甚至还封印着一个破碎的神界，谁若是能得到它，谁就能继承上古神魔的力量。
不过……
这仅仅是存在于传说之中，千万年以来，都没有人见过那柄神兵，只有这么一个虚无缥缈的传说一直流传在深渊界中。
当然，也曾经有过另外一个传说，那就是三十万年前的某一任深渊界主宰，年轻的时候机缘巧合之下得到了陨落之剑，从此一步步地走上了强者之路，君临深渊，但他的运气极差，并且遭到了命运的诅咒，每一个妻子都无法给他生儿育女，而且每个妻子都无法给他保持忠贞，要么跟了别人私奔，要么跟奸夫殉情，要么就是遭到敌对势力擒拿轮|奸致死，要么就是在通奸的时候被他发现，气得当场将妻子和奸夫绞杀。
这名深渊界主宰，就是在一次次戴绿帽的屈辱之中，化悲愤为力量，晋升到了史诗级高阶，成就不朽，缔造下无数的丰功伟业，被誉为当时星空之下的第一强者。
但不朽又如何？
他在人生最巅峰的时候，却选择了自杀，摧毁了自己的灵魂，永远消亡于茫茫的宇宙中。
临终前，他将陨落之剑封印起来，并留下遗言，这是一把不祥之刃，只会给主人带来厄运。
传说毕竟是传说，许多人都只拿传说听听就好，没几个会当真的，时至今日，深渊魔人一提起那个“绿帽主宰”，都会哈哈一笑，露出暧昧的笑容。
没有任何一个深渊魔人会相信“绿帽主宰”在三十万年前真正存在过，他们觉得，那“绿帽主宰”一定是谁杜撰出来的笑话。
同样，他们也不相信陨落之剑是真实存在，哪怕典籍之中描绘过陨落之剑的样子，大抵是传说过于怪诞所造成的罢。
</t>
    </r>
    <r>
      <rPr>
        <sz val="11"/>
        <color theme="1"/>
        <rFont val="宋体"/>
        <family val="3"/>
        <charset val="134"/>
      </rPr>
      <t>那剑，在最古之时，有着如此的传说：
“在遥远的时空中，有个关于此物
的传说……相传一位大神的王子法力无边，泽被苍生，他苦恋着一名女神……但女神对他不假辞色，最后女神被至高神收进了后宫，成了王子的后妈……王子憋屈得郁郁寡欢，消沉颓废，却只能接受这个现实，并且强迫自己跟曾经爱恋过的后妈幸福地生活在一起，其乐融融……后来，神国被死国攻陷，大神战死，女神也被魔皇俘虏，成了魔皇的侍妾……千百年之后，那名卧薪尝胆的王子终于神力大成，率领神国残部反攻死国，斩杀了魔皇，成功地为他父亲报仇，并且救回了他的女神后妈……但，为时已晚了，因为他深爱的女神后妈早已经堕落成魔，并且蜕变成放浪形骸的女魅魔……神王子如愿以偿地娶到了他的女神后妈，封她为神母……可是女神后妈已经魔性难改，竟然瞒着神王子，睡遍了整个神国的男神……还生下了许多子女，但那些子女都不是神王子的骨肉……”
 “再后来……魔皇又浴火重生了，并且实力大增，再次率领死国的恶魔入侵神国，誓要夺回女神……在激战中，神王子和魔皇两败俱伤，女神也遭到了误伤，三个冤家都即将陨落，就连神国也都开始崩溃……最后的关头，女神向神王子道出了真相，她的确深爱着神王子，但她更喜欢深爱神王子的同时却跟其他神魔乱搞，这样会令她更加容易兴奋，更加满足……千百年来，她一共给神王子戴了万千顶绿帽……知道真相的神王子悲愤莫名，流出了一滴血红的神泪，然后倾尽了所有神力，将魔皇、女神还有他自己的身体融合在一起，淬炼成此物，用以封印住崩毁的神国……”</t>
    </r>
  </si>
  <si>
    <t>立绘/外形叙述：静静燃烧着黑里透红的火焰，剑柄长约半米，而剑身更是要比身体还长的巨剑。</t>
  </si>
  <si>
    <t>立绘/外形叙述：一柄湛蓝色的透明的水晶模样的长剑，当它真正的主人持有这把剑时，它的战意将提升至巅峰，晶蓝色的烈焰从剑锋上袭卷而出，蔓延至整把剑上，带来它应有的威力。</t>
  </si>
  <si>
    <t>立绘/外形叙述：
金光闪闪的利剑，剑尖带着微妙的弧度，近似唐刀，但仔细打量则似刀非刀，似剑非剑。
如同梦幻，但仔细凝视之时，一切仿若枉然。</t>
  </si>
  <si>
    <t>制作人：罪初《无限恐怖》</t>
  </si>
  <si>
    <t>制作人：星红</t>
  </si>
  <si>
    <t>制作人：嘉然(末世之黑暗召唤师)</t>
  </si>
  <si>
    <t>效果：
【基础性能】在达到金色品质后，该武器的重量在每次轮回开始前可以自行决定一次，但不能超过使用者全身最大负重。
每一次特效的解封，可以自定义一次其外观。
「暗将至」（橙色600）（花费15000积分解锁）：你的主动防御对抗提高90点。
「星月殒」（橙色600）（花费15000积分解锁）：对抗前投掷前使用，一次干涉任务限定一次，消耗一个瞬发动作，使下一个对抗在可能存在对抗成功概率的前提下，必定成功。
「永无明」（橙色600）（花费15000积分解锁）：你的每次通常攻击会赋予自身一层【无明】标记，这个标记可被驱散，当你拥有十二层【无明】标记时，其会被动的为你驱散一条异常状态，或受到异常时立刻驱散，如果未受到异常，则继续积攒。（600优先度驱散），战斗结束所有【无明】标记消失。
「残夙灭」（橙色600）（花费15000积分解锁）：消耗一个瞬发动作，一次干涉任务限定一次，你的下一次攻击对抗以及计算伤害时精神临时提高65点，不计入连携。
「非明、无暗」（橙色600）（花费15000积分解锁）：本武器攻击力提高30D5点。</t>
  </si>
  <si>
    <t>简介/注释：青蓝色的剑刃无比斑驳，它的外观陈旧到会让人觉得它的主人早已陨落，世间无人能记住它的名字，但它锋利的，却无比决绝。
这一柄剑的材料来自先祖躯体的鳞甲，那是对后辈的祝愿。
有人告诉剑的主人，拿上这柄剑就意味着要为种族背负一起切，你不再是你，因为你肩负族群的命运，你终有一天要去代表所有族人，为所有族人做选择。
有人告诉持剑者，你不必保留任何情绪，只需要冷静，表现出一切别人所期望的样子，做出最有利种群的决定。
有人斥责斩者，你如同草梗木偶一般可悲，持剑的你，如同剑本身一般，毫无思想，按照主人的想法挥剑。
从未反抗，也无从反抗，生命总是依靠着他人的期许活着，比起自身的意志，他人的失望更加致命。
从懵懂到麻木，内心深处的质疑越发深入，虽然力量相比祖辈还稚嫩，但剑的主人，或许已经有成为下一任“头羊”的资质了。
也许，杀死自己感情寄托之物会有片刻迟疑，
到底，何为善？
生命，为何生存？
归根结底，如何生存？
后两者的答案送到其眼前的时候，却是一种无法接受的状态。
一切枯竭，为了争夺最后的资源，所有人拼尽一切。
如同炼狱一般，也如同之前一般。
明白了答案，但又不敢相信。即便有了答案，也无从改变。
执着而又愚昧的战到了最后，生命的最后。
带着迷茫和解脱来到了未知的地方，没有责任，心中只剩下一个疑惑，
看着那束缚一般的限制，似乎是最接近答案的了
“请告诉我，何为善”</t>
  </si>
  <si>
    <t>效果：
【基础性能】到达金色品质后，持有者在每次轮回开始之前，都可以自由决定一次该武器的重量，但是武器的最终重量不能大于使用者的全身负重
「万物之终末」（蓝色：300）（花费7500积分解锁）：当你使用【天空的绝对神】特质中，歼灭神域——极夜明光或冈格尼尔时，你可以自由的选择技能射程*20范围内额外的任意数量单位，选取的单位资历至少低于自身一级且精神低于自身一半的。这种方式选择的单位造成的伤害或是击杀无法结算任何收益。
「永恒的破灭」（橙色600）（花费15000积分解锁）：这个效果占用你的20点体力池。条件触发：当你的上一次攻击被减免至0，则你可以选择触发，一回合仅能触发一次，不可叠加，本次攻击不造成伤害，而是将加成后的伤害（结算护甲减免前）等额的转化为持续一回合的减伤出值降低，降低数值等于减免前的伤害出值。
「辉煌的残响」（橙色600）（花费15000积分解锁）：这个效果占用你的20点能量，你每回合获取4点AP。
「神圣的燃烬」（橙色600）（花费15000积分解锁）：一次干涉任务限定一次，进行一次通常攻击，如果命中，本次攻击不造成伤害，而是赋予目标燃烧4效果。神圣的炎火不会被一般的方式扑灭（也就是只能通过序列效果，无法通过日常效果扑灭）。
「覆灭的回响」（橙色600）：本武器攻击力提高30D5点。</t>
  </si>
  <si>
    <t>简介/注释：
被称为永恒之物
被尊为无限之度
其必会迎来终刻
与诸位一起迎来毁灭
此刻，是所有人的荣光</t>
  </si>
  <si>
    <t>立绘/外形叙述：
青蓝色的剑刃，裂痕遍布，如同干涸河床，锈蚀的痕迹，
握住的时候依旧轻盈，斩切的时候依旧不可思议的锋利。</t>
  </si>
  <si>
    <t>立绘/外形叙述：
金色的剑体，雕刻着未知的文字，凹凸不平，但不影响它的切割。
每当使用不同种类的力量时，会散发出不同的光辉。</t>
  </si>
  <si>
    <t>制作人：青</t>
  </si>
  <si>
    <t>野太刀</t>
  </si>
  <si>
    <t>异形刀</t>
  </si>
  <si>
    <t>宽刃大刀</t>
  </si>
  <si>
    <t>太刀</t>
  </si>
  <si>
    <t>[破甲]一阶效果（黑色100）：可以击破2级的防御力等级，如果没有击破对方的护甲，则在结算伤害的防御力数值减伤判定时也可以无视100点的防御力数值（仅仅只是无视对方提供防御力等级的防御数值而已，其他特殊类型的减伤则无法无视）</t>
  </si>
  <si>
    <t>简介/注释：野太刀-吉冈，相较于一般的太刀而言更长也更重，对使用者的技艺与体力有更高的要求。</t>
  </si>
  <si>
    <t>简介/注释：一种没有足够冶炼技术而制造的独特冷兵器，相较一般的刀剑而言更加厚重</t>
  </si>
  <si>
    <t>[嗜血]一阶效果（黑色100）：使用这把武器对生命体造成伤害时，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效果在面对构造体或是灵体生物时将无法生效。</t>
  </si>
  <si>
    <t>简介/注释：从血腥之地中将常年浸泡于鲜血之中的矿物锻造成屠刀，时时刻刻都散发着一股血腥气味。</t>
  </si>
  <si>
    <t>[灵击]一阶效果（黑色100）：该武器可以攻击灵体。
[斩断迷惘]二阶效果（绿色200）：此效果只有在使用这把武器命中灵体类目标时才能生效，此次攻击对目标额外造成的有效伤害增加2倍对方壮硕值的额外伤害。此效果在同一回合仅可触发一个，拥有多个致命词条的玩家可以自行选择一个自身拥有的任意等级的致命生效，其余致命效果则视为被覆盖。</t>
  </si>
  <si>
    <t>简介/注释：白楼剑是魂魄家的家传宝刀，据说能斩断残存于世的灵魂的迷惘，将其渡往极乐之境。</t>
  </si>
  <si>
    <t>剑身通体由黑曜石所铸造，在被削平的剑身之中有着许多的凹孔，里面镶嵌着各种各样的黑曜石碎片，主体长约80-90cm，宽度10cm。其锋利程度丝毫不逊于任何的铁器，可以把战马的头颅轻易地砍掉而不会出现卷刃或者其他的现象</t>
  </si>
  <si>
    <t>制作人：尚福乐《荣耀战魂》</t>
  </si>
  <si>
    <t>制作人：小死《Terraria》</t>
  </si>
  <si>
    <t>制作人：樱桃《东方系列》</t>
  </si>
  <si>
    <t>打刀</t>
  </si>
  <si>
    <t>简介/注释：野太刀-复仇，相较于一般的太刀而言更长也更重，对使用者的技艺与体力有更高的要求，这把武器相较于一般的太刀更加锋利。</t>
  </si>
  <si>
    <t>[破甲]二阶效果（绿色 200）：可以击破4的防御力等级，如果没有击破对方的护甲，则在结算伤害的防御力数值减伤判定时也可以无视100点的防御力数值（仅仅只是无视对方提供防御力等级的防御数值而已，其他特殊类型的减伤则无法无视）</t>
  </si>
  <si>
    <t>简介/注释：野太刀-村雨，相较于一般的太刀而言更长也更重，对使用者的技艺与体力有更高的要求，这把武器相较于一般的太刀更加锋利。</t>
  </si>
  <si>
    <t>[寒击]六阶效果（橙色600）：进行使用这把武器进行“通常攻击”命中目标后会给目标造成[冻伤2]效果，冻伤不可叠加但可以刷新，持续3个回合。
[冻伤2]：冻伤者与壮硕、爆发和协调相关的判定下降40点结果值，且角色发起的主动攻击动作判定额外再下降20点结果值。</t>
  </si>
  <si>
    <t>简介/注释：刀斩肉身，心斩灵魂，冰轮丸曾是十番队队长，日番谷冬狮郎的佩刀，冰雪系最强的斩魄刀。斩魄刀的能力会直接作用于灵魂，只有灵魂强大的人才能掌控它，不被其本身自带的冰雪寒气所伤。在一次转生任务中它被当作战利品携带到轮回中枢，经过序列数据化后变成了还没有始解的样子。</t>
  </si>
  <si>
    <t>[月牙天冲]三阶效果（蓝色300）：消耗主动动作与10点能量值，对前方25m的一条直线上的1个目标造成150的非常规能量伤害。
[卍解-天锁斩月]六阶效果（橙色600）：角色可以消耗一个主动动作进入卍解状态，持续至战斗结束，每回合消耗8点能量，角色在卍解状态释放的月牙天冲伤害提升250点。</t>
  </si>
  <si>
    <t>简介/注释：仿照着斩月打造的武器。在卍解后后会用能量在身上做成漆黑的灵装。极大的加强了防御力。</t>
  </si>
  <si>
    <t>立绘/外形叙述：仿佛放大版的杀猪刀，在卍解后变为有着卍字护手的黑色日本刀</t>
  </si>
  <si>
    <t>制作人：未知《荣耀战魂》</t>
  </si>
  <si>
    <t>制作人：（E7号方舟出品）</t>
  </si>
  <si>
    <t>制作人：阎界止</t>
  </si>
  <si>
    <t>[始解-千本樱]二阶效果（黑色200）：攻击距离增加20米
[卍解-千本樱景严]三阶效果（蓝色300）：角色可以消耗一个主动动作进入卍解状态，持续至战斗结束，每回合消耗8点能量，角色在卍解状态下的通常攻击距离提升20m。
[千本樱景严-歼景]三阶效果（蓝色300）：角色只有卍解状态下才可以使用，以一个主动动作消耗20点能量值发动，使用这把武器对以角色为10m半径的罩形空间内的至多3个角色发起一次附带120点能量伤害的近战通常攻击。
[终景-白帝剑]四阶效果（紫色400）：角色只有卍解状态下才可以使用，以一个主动动作消耗40点能量值发动，立即发起一次附带210点能量伤害的通常攻击，并立即解除角色的卍解状态。</t>
  </si>
  <si>
    <t>简介/注释：为护廷十三队·六番队队长朽木白哉所持有的斩魄刀。虽因其是仿品而不具备意识与灵魂，但依旧是一把不容小觑的强大武器。</t>
  </si>
  <si>
    <t>[夜之君王]三阶效果（蓝色300）:这把武器将占用角色30点能量池上限（+300），在使用这把武器命中目标后，可以选择与目标强制进行一次壮硕对抗以将其中的负能量灌入目标体内，若对抗成功则使其触发1回合[恍惚6]debuff。（[恍惚6]：身体在外力的作用下陷入短暂的虚弱，进行的任何战斗对抗类判定都将下降[90]点的结果值。）
[夜之吻]四阶效果（紫色400）：使用这把武器进行通常攻击时，将额外附带80点暗影能量伤害。</t>
  </si>
  <si>
    <t>简介/注释：这把巨刃由极致的暗影打造而成，为黑夜的新王欢呼吧！</t>
  </si>
  <si>
    <t>效果：[灵击]一阶效果（黑色100）：这把武器可以攻击灵体。
[斩断一切]六阶效果（橙色600）：使用这把武器发起的攻击无视对方12级护甲等级，即使没有击破对方的护甲，也可以降低对方300点防御力减伤效果（不包括其他类型的减伤）。</t>
  </si>
  <si>
    <t xml:space="preserve">简介/注释：據說是妖怪鍛造的劍，由於太長而使得一般人無法使用。 此刀不是佩在腰間而是背在身上的。雖然年代有些久遠，不過仍然擁有一揮殺傷十隻幽靈的威力。  </t>
  </si>
  <si>
    <t>［喵星人之怒］四阶效果（紫色400）：以一个主动动作，消耗20点能量值，可以向50m内的目标抛出一只彩虹猫，彩虹猫在命中时对目标造成200点非常规能量伤害。</t>
  </si>
  <si>
    <t>简介/注释：一位爱猫的大法师锻造的附魔武器，准备好让你的敌人承受喵星人的愤怒吧。</t>
  </si>
  <si>
    <t>立绘/外形叙述：看上去平淡无奇的日本刀。在攻击时刀身变为无数樱色的樱花瓣。</t>
  </si>
  <si>
    <t>制作人：小死《泰拉瑞亚》</t>
  </si>
  <si>
    <t>[狐月斩]五阶效果（红色500）：消耗10点能量以一个主动效果发动，使用这把武器发起一次主动攻击，并在命中时额外附加额外增加195点能量伤害，该效果有三个回合的冷却时间。</t>
  </si>
  <si>
    <t>简介/注释：原本只是一把普通的太刀，直到遇见了对它宠爱有佳的少女，对它进行了附魔</t>
  </si>
  <si>
    <t>[沉痛的血液]三阶效果（蓝色300）：对目标造成的有效伤害大于一定限度时（具体限度由主持人临场决定），将使目标获得[流血2]的debuff，合理包扎可解除此效果。
[流血2]：流血者在每个大回合结束时将会下降30点生命值，在日常轮中每10分钟下降90点生命值，且若角色在陷入失血状态后生命值低于壮硕值*5则所有的战斗判定结果-30。</t>
  </si>
  <si>
    <t>简介/注释：反叛军虽然人数众多，但充其量也只是一个城区里面的青少年人罢了，所以所使用的武器也不会是非常的华丽，只有简单有用的武器，才能在一定的条件下胜出，华美的武器说不定其中无用的装饰就在很多时候坏了大事，从而丢了性命。</t>
  </si>
  <si>
    <t xml:space="preserve">[火如烟]六阶效果（橙色600点）:火德火运蕴含于此刀，挥刀的那一刻，强大的气运加成于刀主身上。可以使每此自己行动轮的第一次攻击对敌人造成的有效伤害增加3倍敌方壮硕值的额外伤害。 </t>
  </si>
  <si>
    <t>简介/注释：刀匠刈魂为自己的好友打造了两把武器之一，即使在名刀无数无数的战乱时期也可以称得上是数一数二级别的刀具了，因为此刀蕴火运火德，所以被称为火如烟。</t>
  </si>
  <si>
    <t>[火如烟]六阶效果（橙色600点）:刀含其势，如烟如霜。挥刀的刹那，刀仿佛化为了一阵霜雾，给敌人以一种无处可逃，无法抵挡的感觉。当你处于攻击方时，抑制对面的闪避和防御的结果值45。</t>
  </si>
  <si>
    <t>简介/注释：刀匠刈魂为自己的好友打造了两把武器之一，即使在名刀无数无数的战乱时期也可以称得上是数一数二级别的刀具了，因为此刀势如烟如霜，所以被称为烟如霜。</t>
  </si>
  <si>
    <t>立绘/外形叙述：刀身在光的照射下散发着柔和的七彩光芒，剑柄有几朵美丽的鲜花点缀，放到鼻前便可以闻到沁人心脾的花香。</t>
  </si>
  <si>
    <t>立绘/外形叙述：十分朴实的一口刀，黑色握柄，银色刀身。刀柄处有防滑的布条。</t>
  </si>
  <si>
    <t>立绘/外形叙述：红色刀刃散发着淡淡的硝烟味，仿佛在战火般熏陶已久，剑刃略弯闪出寒光，似乎在渴求着火焰在世上蔓延，黑色纹路在刀刃上犹如滚动的浓烟。</t>
  </si>
  <si>
    <t>立绘/外形叙述：白色刀刃无色无味，宛如寒铁打造，但收敛在无光刃尖下的，是将如流星般划过的冷光，黑色的纹路在刀刃上若影若现。</t>
  </si>
  <si>
    <t>制作人：草丛</t>
  </si>
  <si>
    <t>制作人：晓薇薇</t>
  </si>
  <si>
    <t>[纳魂]六阶效果（橙色600）：用血肉祭成的妖刀，会吸收刀下亡魂的魂魄。每使用此刀彻底击杀一名敌人之后（将极限生命值削减至0以下），可以进行一次RD100&gt;60的鉴定，若成功则这名敌人的灵魂将会被妖刀所收集，为其附加20点常规攻击的能量伤害，本效果可以进行叠加，增加伤害上限为180，（成长需要记录在角色的账单中，通过临时强化的方式购买的此武器初始不会具有纳魂的层数）。
[斩魄]四阶效果（紫色400）：当[纳魂]效果至少提供了120点能量伤害，则这把武器的攻击力提升30d5点</t>
  </si>
  <si>
    <t>简介/注释：以锻造者血肉祭刀所打造的武器，会随着刀下亡魂的数量增长而成长。</t>
  </si>
  <si>
    <t xml:space="preserve">基础效果：这把武器将占用装备的副手武器栏位，视为装备了千阴的刀鞘。（也即不可单手持）
[破甲]六阶效果（橙色600）：锋利的剑刃可以轻易破开身着轻甲的敌人的防护，该武器可以击破12的防御力等级，如果没有击破对方的护甲，则在结算伤害的防御力数值减伤判定时也可以无视300点的防御力数值（仅仅只是无视对方提供防御力等级的防御数值而已，其他特殊类型的减伤则无法无视）
[血之盛宴]四阶效果（紫色400）：以一个瞬发动作将剑刃刺入剑鞘，再度拔出时千阴剑身上的精妙雕纹便溢满了你高贵的鲜血；在此效果激活时角色将立即损失100点生命值（无法被减免），角色将在每回合开始阶段扣除100点生命值（无法被减免），但角色在持续时间内的通常攻击可以附加160点能量伤害，而你也可以以一个瞬发动作终止这个效果。
</t>
  </si>
  <si>
    <t>简介/注释：由保护着凯因赫斯特城堡“污秽之血族”女王安娜丽瑟的皇家护卫持有的外国制武器。当在千阴上的错综复杂波纹雕刻充满血液之后，整把剑都会沉浸在血红的色调之下。但是，仪式会吞噬持有者者的精髓。因此需要时刻保存对这把武器的警惕之心，切记不可沉沦于其中。</t>
  </si>
  <si>
    <t>[居合]三阶效果（300耗点蓝色）：使用本武器以一个主动动作发起进行一次通常攻击，且本次攻击额外造成90点物理伤害。 
[双生]五阶效果（500耗点红色）：当你装备三日月·宗则时才能够生效，使用这把武器时角色的通常攻击额外造成120点物理伤害。</t>
  </si>
  <si>
    <t>简介/注释：三日月宗近，是平安时代由刀工的三条宗近制作的太刀，据称是最早的刀身为独特弯曲造型的日本刀之一。他一直期待着与他的兄弟相遇。</t>
  </si>
  <si>
    <t>[二刀流]三阶效果（300耗点蓝色）：当三日月宗则作为副武器被装备时才能生效，你发起的攻击可以抑制对方60点被动闪避结果值。
[共鸣]五阶效果（500耗点红色）：当你装备三日月·宗近时才能生效，你的体力池+60。</t>
  </si>
  <si>
    <t>简介/注释：一把存在于真实与幻想之间的衍生武器，被从任务世界中携带了出来，在轮回中枢与另一把同为三条宗近锻造的武士刀产生了共鸣，他渴望变得更强大后寻找到他的兄弟。</t>
  </si>
  <si>
    <t>立绘/外形叙述：
一把较长的太刀，刀身如墨，吞噬所有照射到刀身上的光芒，散发出阴冷的气息。</t>
  </si>
  <si>
    <t>制作人：焦冻（E7号方舟出品）</t>
  </si>
  <si>
    <t>效果：【雷罚】（200绿色）：命中目标后进行一次1D100&gt;60（无加减值）的判定，如果成功会给目标造成一回合“麻痹1”效果。
[麻痹1]：角色除精神与眷顾外其他属性相关的判定下降15点结果值，且任何需要消耗AP的行动都需要额外消耗1点AP才能执行。
【锋锐难挡】：（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</si>
  <si>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注释：天雷赤金铸身，紫晶青石凝性，雷击灵木为柄，融入了诸多珍贵材料……散发着雷罚之威，沉重难提，刚硬难损，锋利难挡，若全力而为，可带来方圆天象变化，乌云密布，阴阳交错，轰鸣震耳，天雷导刀，刀气能化雷霆狂龙，似天有伤，灭邪镇魔。它沉重异常，九百斤以上……对诸雷电有一定统御之能，威力巨大</t>
  </si>
  <si>
    <t>效果：【至阳至刚】（100黑色）：角色的常规攻击伤害增加20点。
【阴邪辟易】（200绿色）：可以花费一个主动动作，进行一次通常攻击，攻击额外提升60伤害。</t>
  </si>
  <si>
    <t>简介/注释：由雷池金石打造而成，刀身坚硬，非宝兵不能斩断，刀刃锋锐，削铁如泥，能伤开窍期绝大部分肉身硬功，使用时，会窜出丝丝电芒，身具雷霆至正至阳至刚之性，阴邪辟易，肉身麻痹。</t>
  </si>
  <si>
    <t>基础性能：附带【永不背弃】和【永不退避】效果。
【苍茫雷海镇世间】（花费15000积分解锁）（600橙色）：攻击命中目标后进行一次1D100&gt;40（无加减值）的判定，成功会给目标造成一回合“麻痹3”效果。 （[麻痹3]：角色除精神与眷顾外其他属性相关的判定下降45点结果值，且任何需要消耗AP的行动都需要额外消耗1点AP才能执行。）
【绝刀凌空断九天】（600橙色）：角色发动的常规攻击，伤害量增加120点。
【独断中古三千洲】（花费15000积分解锁）（600橙色）：增加持有者30爆发。
【神兵无双配霸王】：在解锁至金色品质后，持有者在每次轮回开始之前，都可以自由决定一次该武器的重量，但是武器的最终重量不能大于使用者的全身负重。        
【力拔山兮气盖世】（花费15000积分解锁）（600橙色）：增加持有者30壮硕。</t>
  </si>
  <si>
    <t>简介：刚猛第一，十大绝世神兵里，唯一一把神话时代后才成就的绝世神兵，得到雷神血肉和传承的“霸王”自远古雷海里凝出此刀，宛如亿万雷电缠绕。</t>
  </si>
  <si>
    <t>【血族猎人】（200绿色）：在面对血族时，你的全指令通常攻击伤害增加80。           
【迅猛】（100黑色）：你的主动反应对抗判定+15。</t>
  </si>
  <si>
    <t>简介：吸血鬼猎人韦斯特打造的样刀。为了使刀锋战士有一把趁手的近战武器，韦斯特反复试验淬炼，累计打造了十三把试做长刀，这把武器是他锻造的第五把样品。虽然已经有许多缺陷，但已经呈现出了那种无坚不摧的感觉出来。</t>
  </si>
  <si>
    <t>立绘/外形叙述：这是一口造型特异，仿佛巨大伤口的沉重长刀，刀身深红近黑，刀柄发焦，粗粗一看，不会让人觉得是宝兵，反而认为是烧焦的普通兵器，上面雷痕处处，如纹如印，构成了三个金字：“天之伤”。</t>
  </si>
  <si>
    <t>立绘/外形叙述：这是一口通体黝黑的长刀，形状古朴，布满荒莽古老的雷痕，时不时流转青雷之色，由黝黑变得暗青。</t>
  </si>
  <si>
    <t>立绘/外形叙述：一把古朴的银色长刀，刀身有亿万雷电环绕。</t>
  </si>
  <si>
    <t>立绘/外形叙述：巨大的断骨刀，上面还有着几个豁口，但是却遮掩不了它的凶悍。</t>
  </si>
  <si>
    <t>效果：【断骨】（200绿色）：在面对生物类目标时可击破6等级的防御力等级。如果没有击破对方的护甲，则在结算伤害的防御力数值减伤判定时也可以无视150点的防御力数值（仅仅只是无视对方提供防御力等级的防御数值而已，其他特殊类型的减伤则无法无视</t>
  </si>
  <si>
    <t>简介：一把有着煞气的巨大断骨刀。</t>
  </si>
  <si>
    <t>效果：【巨人杀手】（400紫色）：每回合的第一次攻击对目标附加其壮硕*2的伤害。</t>
  </si>
  <si>
    <t>简介：黑曜石制成的弯刀，被附魔师们打造以后，能够对大型生物造成额外的伤害。</t>
  </si>
  <si>
    <t>【锋利獠牙】（200耗点）--角色的主动攻击将获得40的伤害加值
【锯齿撕咬】（300耗点）--通常攻击命中且造成有效伤害后，将为敌人带来2级流血效果，流血者在每个大回合结束时将会下降30点生命值，在日常轮中每10分钟下降90点生命值，且若角色在陷入失血状态后生命值低于壮硕值*5则所有的战斗判定结果-30，可以通过合理的包扎解除。</t>
  </si>
  <si>
    <t>卡塔昌星球特产之一，材料出自威名远播的卡塔昌恶魔。卡塔昌恶魔的獠牙，经过本地工匠打造，制成了一体化的刀刃，自身的强度和锋利度甚至能超越帝国的单分子刀剑，拥有强大的穿防能力，上面的锯齿还能加速敌人的放血</t>
  </si>
  <si>
    <t>【无物不破】（600橙色）：  可以击破12的防御力等级，如果没有击破对方的护甲，则在结算伤害的防御力数值减伤判定时也可以无视300点的防御力数值（仅仅只是无视对方提供防御力等级的防御数值而已，其他特殊类型的减伤则无法无视）。            
【无物可摧】 （200绿色）：增加30点被动防御判定。</t>
  </si>
  <si>
    <t>简介/注释：武林至尊，宝刀屠龙，号令天下，莫敢不从。</t>
  </si>
  <si>
    <t>立绘/外形叙述：黑色的弯刀，反射不出半点光亮。</t>
  </si>
  <si>
    <t>一柄由未知野兽的巨型獠牙制成的大刀，从刀柄到刀刃为一体化，上面的斑斑血迹呈现红黑色</t>
  </si>
  <si>
    <t>立绘/外形叙述：宛如门板一样巨大的玄铁大刀，折金断铁，无物可摧，无物不破。</t>
  </si>
  <si>
    <t>制作人：秦寿《战锤40K》</t>
  </si>
  <si>
    <t>短刀</t>
  </si>
  <si>
    <t>【基础性能】：使用该武器者，当进入战斗轮时，立即受到100点不可豁免的伤害，直到战斗轮结束。如果在战斗轮结束时，使用者未能击杀任何敌人，则立刻受到200点不可豁免的伤害。此效果视为为此装备提供200点抵点。
【破甲重刃】（600橙色）：能够击穿12级的护甲等级，如果没有击破对方的护甲，则在结算伤害的防御力数值减伤判定时也可以无视300点的防御力数值（仅仅只是无视对方提供防御力等级的防御数值而已，其他特殊类型的减伤则无法无视）。              
【皆斩】（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【断魂】（600橙色）：有该词条的能力在将一名非调律者角色的生命值降低至0点时将直接将其彻底杀死，并使其无法享受战斗续航或是复活等能力的效果。</t>
  </si>
  <si>
    <t>简介/注释：小川剑背后背负的神秘刃刀，长期被锁链所封印。此刀需要消耗使用者的生命力才能被短暂的使用，但是每次使用必然会为使用者带来极其酣畅淋漓的胜利。</t>
  </si>
  <si>
    <t>【虎魄】（600橙色）：每次主动对抗成功之后都会获得10点全部主动对抗加成，每回合最多触发三次，最终上限为60点。当角色同时拥有多个该词条效果时，只取其中耗点最高的效果生效，其余的视作被覆盖。</t>
  </si>
  <si>
    <t>简介/注释：蚩尤与黄帝转战百年，被迫得节节败退，深深不忿。某夜见有异物从天而降，连忙追查，发觉乃一条天外异妖。异妖凶残无比，嗜食人肉，而且能够吞皮化骨，蚩尤心中暗喜，知道炼制此物，必成神兵，于是不断以人喂食，最后连亲生骨肉亦成为饲料。异妖噬食万人后，积聚无穷怨气，终于化为奇石，蚩尤欲将它炼成兵器，谁知异妖竟然反噬，蚩尤坐骑战虎救主心切，将异妖一口吞噬。但蚩尤一心只怕神兵受损，竟无视战虎忠义，一手将战虎连同异妖抽出，其时异妖与战虎已连成一体，变成凶中之凶的虎魄。
蚩尤得到虎魄后，进攻黄帝，黄帝以太虚迎战，一正一邪展开天崩地裂之战，虎魄越战越邪，越用越凶，蚩尤满以为胜券在握。谁知虎魄之邪不但伤敌，更能伤主，蚩尤最后被邪气入体，经脉尽碎，被黄帝击落万丈深渊而淹没人间，虎魄从此被称为最邪恶的兵器</t>
  </si>
  <si>
    <t>效果：【命中注定】（600橙色）：你所发动的常规攻击伤害增加120点。</t>
  </si>
  <si>
    <t>简介/注释：屠龙的仿制品。据说打造它的工匠最后都死于非命……不过传说也仅仅是传说而已。</t>
  </si>
  <si>
    <t>效果：效果：
基础性能：每次轮回开始之前，可以重新调整一下武器重量，上限为角色全身负重。同时，本武器用来防御时，重量伤害自动换算为防御减伤。
持有本武器时，角色被视为占用20体力和40能量，获得600抵点效果。
【飞光】（100耗点黑色）：获得灵击能力，可以触摸攻击到灵体
【月寒日暖】（600耗点橙色）：武器攻击力上升为80d5（已计入面板）
【神君太一】（600耗点橙色）：可以击破12级防御等级。如果没有击破对方的护甲，则在结算伤害的防御力数值减伤判定时也可以无视300点的防御力数值（仅仅只是无视对方提供防御力等级的防御数值而已，其他特殊类型的减伤则无法无视）
【斩烛龙】（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【断长生】（600耗点橙色）：每场战斗一次，可以自己选择触发，在一次攻击之前，双方分别选择自己反应+眷顾之外的任一最高属性进行一次双属性固定值的对抗，如果成功本次攻击无法被闪避形式应对。
【破虚妄】（600耗点橙色）：可以提升角色自身[壮硕*15]负重，双手负重[壮硕*6]，单手负重[壮硕*3]，至多提升至600点。当角色同时拥有多个该词条效果时，只取其中耗点最高的效果生效，其余的视作被覆盖。
【斩诸绝】（600耗点橙色）：你的每次通常攻击能额外对范围之中的12个对象起效，这个效果每回合只能生效一次。
【服黄金，吞白玉】（300耗点蓝色）：当进行防御时，获得20d5免伤，这个免伤视之为盾牌模板</t>
  </si>
  <si>
    <t>简介/注释：飞光飞光，劝尔一杯酒。吾不识青天高，黄地厚，
唯见月寒日暖，来煎人寿。食熊则肥，食蛙则瘦。
神君何在，太一安有。天东有若木，下置衔烛龙。
吾将斩龙足，嚼龙肉。使之朝不得回，夜不得伏。
自然老者不死，少者不哭。何为服黄金，吞白玉。
谁似任公子，云中骑碧驴。刘彻茂陵多滞骨，
嬴政梓棺费鲍鱼。</t>
  </si>
  <si>
    <t>立绘/外形叙述：只不过两尺半的短刀，其身如黄铜打造，看上去颇为古朴，可能有不知多少年的历史，而上面还有着如同波澜一样的纹路
刀柄之上，则是刻着李贺的《苦昼短》</t>
  </si>
  <si>
    <t>制作人：罪初《忍者之刃》</t>
  </si>
  <si>
    <t>制作人：罪初《神兵玄奇》</t>
  </si>
  <si>
    <t>制作人：罪初《热血传奇》</t>
  </si>
  <si>
    <t>效果：【斩破】（200绿色）：你能够击破4级的防御等级，即使未能击破也能够削减100点来自防御等级的减伤。</t>
  </si>
  <si>
    <t>简介/注释：大太刀又称野太刀。太刀在5尺以上的都属此类。在日本现代的主流武道中是不常见的，大太刀在军队兵器史上经常被提及，主要活跃于镰仓末期至室町中期这个年代，但在武术史上精于此武器技巧的人则寥若晨星。目前现存的流派以大太刀为主的主要有林崎梦想流的大太刀拔刀术、景流（阴流）野太刀术、古传圆心流大太刀组讨术和柳生新阴流奥传的大太刀术，而宫本武藏所传的二天一流（或称二刀一流）里是没有大太刀技术的。</t>
  </si>
  <si>
    <t>效果：【灵魂构造物】（黑色100）：斩魄刀也是会选择使用者的，即使初始的浅打也是这样
购买时，选择下列一项作为效果
1.增加20攻击伤害
2.增加15主动闪避加成/被动闪避加成/主动防御加成/被动防御加成
3.增加壮硕/爆发/反应/精神/协调5点
4.获得1护甲削弱（1回合）/2护甲击破
5.获得灵击效果</t>
  </si>
  <si>
    <t>简介/注释：原作死神中，所有死神的初始佩刀，随着死神的实力增长，斩魄刀也会跟着增长，以至于能够进行始解或者卍解。</t>
  </si>
  <si>
    <t>效果：该武器无法直接兑换，需拥有武器：浅打，并消耗10000积分（二者价格差值*1.25）升级而来。
【始解】（绿色200）：被动效果：攻击命中造成有效伤害会导致对方获得[燃烧1]的负面效果，且附加20攻击伤害。（[燃烧1]：燃烧者在每个大回合结束时将会下降15点生命值，在日常轮中每10分钟下降45点生命值,且燃烧者在每次消耗AP时，自己都将下降这次AP消耗量*5的生命值。）
【飞梅】（蓝色300）：消耗一个主动动作与10点能量值，对前方25m的一条直线上的1个目标造成+90普攻伤害。</t>
  </si>
  <si>
    <t>简介/注释：原作死神中，雏森桃所持有的斩魄刀，始解时有将火焰如梅花一样甩出去的能力。</t>
  </si>
  <si>
    <t>效果：该武器无法直接兑换，需拥有武器：浅打，并消耗10000积分（二者价格差值*1.25）升级而来。
【始解】【侘助】（红色500）：获得75主动闪避补正。</t>
  </si>
  <si>
    <t>简介/注释：原作死神中，吉良伊鹤的斩魄刀。具有将砍中的物件重量加倍的能力。</t>
  </si>
  <si>
    <t>立绘/外形叙述：普通的武士刀，外观以pl决定，但不能超过武士刀的范畴。</t>
  </si>
  <si>
    <t>立绘/外形叙述：非始解状态时是普通的太刀。进入始解状态时，玩家周围会出现粉色花瓣飞舞的特效。始解状态，刀刃的前端会伸出额外两根刀刃。</t>
  </si>
  <si>
    <t xml:space="preserve">立绘/外形叙述：（始解外表）：
</t>
  </si>
  <si>
    <t>肋差</t>
  </si>
  <si>
    <t>双刀</t>
  </si>
  <si>
    <t>效果：该武器无法直接兑换，需拥有武器：浅打，并消耗10000积分（二者价格差值*1.25）升级而来。
【始解】【神枪】（红色500）：被动效果：近战攻击距离增加50米。</t>
  </si>
  <si>
    <t>简介/注释：原作死神中，市丸银的斩魄刀。始解有能让刀刃伸长的功能，而卍解能伸得更长。</t>
  </si>
  <si>
    <t>效果：该武器无法直接兑换，需拥有武器：浅打，并消耗10000积分（二者价格差值*1.25）升级而来。
【始解】（黑色100）：被动效果：攻击附加20伤害。
【袖白雪】（紫色400）：被动效果：攻击附加[冻伤2]一回合。（[冻伤2]：冻伤者与壮硕、爆发和协调相关的判定下降40点结果值，且角色发起的主动攻击动作判定额外再下降20点结果值。）</t>
  </si>
  <si>
    <t>简介/注释：原作死神中，朽木露琪亚的斩魄刀。被称为尸魂界外观最美的斩魄刀，能力属于冰雪系。</t>
  </si>
  <si>
    <t>效果：该武器无法直接兑换，需拥有武器：浅打，并消耗17500积分（二者价格差值*1.25）升级而来。
【始解】（绿色200）：被动效果：攻击获得40伤害加成。
【流刃若火】（橙色600）：被动效果：攻击命中造成有效伤害会导致对方获得[燃烧3]的负面效果（[燃烧3]：燃烧者在每个大回合结束时将会下降60点生命值，在日常轮中每10分钟下降180点生命值，且燃烧者在每次消耗AP时，自己都将下降这次AP消耗量*15的生命值。）</t>
  </si>
  <si>
    <t>简介/注释：原作死神中，山本元柳斎重国的斩魄刀，是火焰系最强的斩魄刀。解放语是“万事万物皆归虚无，流刃若火。”</t>
  </si>
  <si>
    <t xml:space="preserve">效果：该武器无法直接兑换，需拥有武器：浅打，并消耗32500积分（二者价格差值*1.25）升级而来。
【始解】（蓝色300）：被动效果：增加15反应，封锁副手武器栏。
【花天】（蓝色300）：被动效果：增加45主动闪避补正；每回合一次，普通攻击前，能够用自身的某一项属性与对方某一项属性进行1d属性拼点（属性由双方自选），拼点成功触发[狂骨]效果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t>
  </si>
  <si>
    <t>简介/注释：原作死神中，京乐春水使用的斩魄刀，是稀有的双刀斩魄刀，拥有让对方强制与自己进行儿童游戏的能力。</t>
  </si>
  <si>
    <t>立绘/外形叙述：始解/卍解后，刀身会缩小成近似于肋差的外形。</t>
  </si>
  <si>
    <t>立绘/外形叙述：外观仅仅是普通的斩魄刀罢了，无论始解还是卍解都不会改变刀身形状</t>
  </si>
  <si>
    <t>效果：该武器无法直接兑换，需拥有武器：神枪，并消耗12500积分（二者价格差值*1.25）升级而来。
【卍解】（紫色400）：被动效果：消耗40能量进入卍解状态，使自己获得80米额外攻击距离直到战斗结束。
【神枪】（红色500）：被动效果：近战攻击距离增加50米。
（替换【神枪】并消耗2500积分解锁）【神杀枪】（橙色600）：被动效果：近战攻击距离增加60米。
（消耗15000积分解锁）【融心毒素】（橙色600）：攻击获得[致命lv.3]的效果，在每回合第一次使用任意攻击指令（非主动技能/瞬发发动作攻击指令）时，此次攻击对敌人造成的有效伤害增加（1/2/3）倍敌方壮硕值的额外伤害。这一词条的收益每个角色在同一回合仅可触发一个，拥有多个致命词条的玩家可以自行选择一个自身拥有的任意等级的致命生效，其余致命效果则视为被覆盖。</t>
  </si>
  <si>
    <t>简介/注释：原作死神中，市丸银的斩魄刀。始解有能让刀刃伸长的功能，而卍解能伸得更长...当然是骗人的，实际上卍解后不仅能加长距离，刀刃也会在命中的时候留下一小块由刀身制成的毒素。</t>
  </si>
  <si>
    <t>效果：该武器无法直接兑换，需拥有武器：袖白雪，并消耗11250积分（二者价格差值*1.25）升级而来。
【白霞罚】（蓝色300）：被动效果：增加30能量上限。
【袖白雪】（橙色600）：被动效果：攻击附加2回合[冻伤4]，占用30能量上限。（[冻伤4]：冻伤者与壮硕、爆发和协调相关的判定下降80点结果值，且角色发起的主动攻击动作判定额外再下降40点结果值。）
（消耗15000积分解锁）【卍解】（橙色600）：以一个主动动作进入卍解状态，释放一次附加360普攻伤害的攻击，释放后回归始解状态。一次战斗仅能触发一次，释放后被动防御加成-90。
（消耗15000积分解锁）【绝对零度】（橙色600）：增加120普攻伤害</t>
  </si>
  <si>
    <t>效果：该武器无法直接兑换，需拥有武器：流刃若火，并消耗15000积分（二者价格差值*1.25）升级而来。
【卍解】（橙色600）：被动效果：增加60能量上限。
【流刃若火】（橙色600）：被动效果：攻击命中造成有效伤害会导致对方获得[燃烧lv.5]的负面效果，占用60能量上限。（[燃烧5]：燃烧者在每个大回合结束时将会下降120点生命值，在日常轮中每10分钟下降360点生命值，且燃烧者在每次消耗AP时，自己都将下降这次AP消耗量*25的生命值。）
（消耗15000积分解锁）【残火太刀·东：旭日太刀】（橙色600）：被动效果：获得12级护甲穿透。
（消耗15000积分解锁）【残火太刀·西：残日狱衣】（橙色600）：消耗一个瞬发动作，获得500点耐久度的[守护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消耗15000积分解锁）【残火太刀·南：火火n死大葬阵】（橙色600）：当你烧死一名智慧生物，或有一名敌人在拥有被你附加的灼烧状态下死亡时，获得一点灰骨标记，你可以消耗一点灰骨标记，释放一次附加240普攻伤害的攻击。该技能名称的n会以你的灰骨标记数量替代。
（消耗15000积分解锁）【残火太刀·北：天地灰烬】（橙色600）：消耗共计180的体力或能量，使你下次的攻击附加360普攻伤害。</t>
  </si>
  <si>
    <t xml:space="preserve">效果：该武器无法直接兑换，需拥有武器：花天狂骨，并消耗17500积分（二者价格差值*1.25）升级而来。
【卍解】（橙色600）：被动效果：增加30反应，封锁副手武器栏。
【花天】（蓝色300）：被动效果：增加45主动命中补正；每回合一次，普通攻击前，能够用自身的某一项属性与对方某一项属性进行1d属性拼点（属性由双方自选），拼点成功触发[狂骨]效果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【黑松心中·一段目·踌躇伤分合】（紫色400）：主动消耗100生命值发动，使自己本次攻击获得150伤害加成
（消耗10000积分解锁）【黑松心中·二段目·惭愧之褥】（紫色400）：被动效果：在[黑松心中·一段目·踌躇伤分合]命中后，自己下次攻击附加150伤害加成
（消耗10000积分解锁）【黑松心中·三段目·断鱼渊】（紫色400）：被动效果：在附加[黑松心中·二段目·惭愧之褥]效果的攻击命中后，自身下次攻击附加180伤害加成
（消耗10000积分解锁）【黑松心中·四段目·糸切铗血染喉】（紫色400）：被动效果：在附加[黑松心中·三段目·断鱼渊]效果的攻击命中后，自身下次攻击附加210伤害加成
</t>
  </si>
  <si>
    <t>简介/注释：原作死神中，京乐春水使用的斩魄刀，是稀有的双刀斩魄刀，拥有让对方强制与自己进行儿童游戏的能力。而卍解则是强制将对方拉入戏剧中。</t>
  </si>
  <si>
    <t>无柄武器</t>
  </si>
  <si>
    <t>指刃</t>
  </si>
  <si>
    <t>效果：该武器无法直接兑换，需拥有武器：鬼灯丸，并消耗13750积分（二者价格差值*1.25）升级而来。
【卍解】（橙色600）：增加攻击距离20米，且获得80普攻伤害。
【鬼灯丸】（蓝色300）：获得45主动命中加成。
（消耗12500积分解锁）【龙纹鬼灯丸】（红色500）：消耗一个主动动作发起一次附加150伤害加成的通常攻击，该技能仅能在造成至少一次伤害后发动。</t>
  </si>
  <si>
    <t>简介/注释：原作死神中，斑目一角的斩魄刀，始解仅改变武器的外形，卍解时，会变成由铁链相连的三柄形状不同的巨斧。巨斧的威力会随着时间经过越来越高</t>
  </si>
  <si>
    <t>效果：该武器无法直接兑换，需拥有武器：浅打，并消耗10000积分（二者价格差值*1.25）升级而来。
【始解】（绿色200）：被动效果：获得30主动闪避补正。
【雀蜂】（蓝色300）：被动效果：当你攻击命中且命中次数为偶数时，你的本次攻击附加[致命lv.2]，冷却1回合
（消耗5000积分解锁）【二级必杀·雀蜂】（紫色500）：替换[雀蜂]，被动效果：当你攻击命中且命中次数为偶数时，你的本次攻击附加[致命lv.3]，冷却1回合
（消耗12500积分解锁）【雀蜂雷公鞭】（橙色500）：消耗一个主动动作，消耗80体力，冷却时间3回合。使你本次攻击附加罩型半径10米范围，至多攻击3个敌人，且额外附加240伤害与15主动闪避补正。</t>
  </si>
  <si>
    <t>简介/注释：原作死神中，碎蜂的斩魄刀，能力是被同时攻击到两次相同的地方的时候能直接斩杀对方...不过对灵压更高的人没效果。</t>
  </si>
  <si>
    <t>效果：该武器无法直接兑换，需拥有武器：浅打，并消耗11250积分（二者价格差值*1.25）升级而来。
【卍解】（橙色600）：被动效果：雨露拓榴的卍解形态一旦使用就无法收回，卍解状态下，所有消耗能量的攻击都会拥有120的攻击伤害加成，每次触发体力抽取/能量抽取效果时，获得1[灵子幻象]层数，每次灵子幻象层数达到10的倍数时，就能解锁一阶灵子幻象·灵子吸收的兑换权限。
【雨露拓榴·魂切】（橙色600）：被动效果：攻击附加6d4能量抽取效果。
【雨露拓榴·灵削】（橙色600）：被动效果：攻击附加6d4体力抽取效果。
【雨露拓榴·灵子融合】（橙色600）：被动效果：你在攻击时可以选择失去n*20能量，使你的下一次攻击获得n*60的伤害加成(n最高为6且最小为1)
（兑换消耗15000点）【灵子幻象·灵子吸收一阶】（橙色600）：被动效果：失去壮硕30，被动防御90，获得120能量池上限。
（兑换消耗15000点）【灵子幻象·灵子吸收二阶】（橙色600）：被动效果：失去壮硕30，被动防御90，增加60精神。
（兑换消耗15000点）【灵子幻象·灵子吸收三阶】（橙色600）：被动效果：失去爆发30，被动防御90，灵子吸收一阶的能量池上限增加90
（兑换消耗15000点）【灵子幻象·灵子吸收四阶】（橙色600）：被动效果：失去爆发30，被动防御90，灵子吸收二阶的增加的精神额外增加45精神。</t>
  </si>
  <si>
    <t>简介/注释：原作死神中，痣城双也的斩魄刀，拥有能够操纵非生命体的灵子的能力，一旦解放王姐便无法收回。卍解有让人无法增强体力的负面效果</t>
  </si>
  <si>
    <t>效果：【梦诳语】（橙色600）：被动效果：你获得回合内额外3ap。</t>
  </si>
  <si>
    <t>简介/注释：在装备此武器为主武器时，角色体感的时间流逝会稍微变得缓慢</t>
  </si>
  <si>
    <t>立绘/外形叙述：不管是刀刃还是刀柄或者是刀鞘，都是纯粹的银白色。刀镡上刻着如钟表的刻度，当把刀用柄插在地面时，能当成日晷来用。
刀鞘的顶端上刻着细小的“难鸣钟”的字样，同样也是这把刀的刀铭。</t>
  </si>
  <si>
    <t>制作人：难鸣钟</t>
  </si>
  <si>
    <t>非卖品</t>
  </si>
  <si>
    <t>当你携带虎魄刀（红色）进行四次干涉任务以后，自动升级为该武器。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t>
  </si>
  <si>
    <t>当你携带虎魄刀（金色），并支付12500积分，便可将其升级为该武器。
使用该武器时，每回合将额外消耗你10点体力与50点生命。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同时，当你的攻击命中目标时，能够削减其4级防御等级，持续3回合。这一效果需要占用你60点体力上限。
【邪刃】（600橙色）：该武器的攻击上升30d5。</t>
  </si>
  <si>
    <t>基础性能
［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且该武器则可在被装备时视为共生体融入装备者的身体之中，并且可以在装备者想要使用时以半骨质活化流动金属刃刀的方式从其手臂之中衍生而出，抑或直接以一把宽刃长刀的形式出现在其手中，同时其体积变为15，这无需任何动作，且这两种状态都可被视为处于共生状态。若使用者有基因相关的序列条目，则该武器将绑定使用者的基因，而后，使用者可以通过相关的肉体组织来为该武器绑定新的测序基因。若未绑定相关基因的有机体抑或无机体使用该武器，则刀刃自主闭合，无法造成任何伤害。
［Bladed］（未解锁）100/200/300/400/500资历值加成：该装备的攻击力耗点变更为100/200/300/400/500，效果耗点不增加，在具有相应阶级的攻击力耗点后该武器的攻击力结算变更为10d5/20d5/30d5/40d5/50d5。在购买时只需要花费资历值加成*20的积分，后续增加资历值加成花费资历值加成*25的积分。
［Sundered］（未解锁）100/200/300/400/500/600资历值加成：在具有相应阶级的资历值加成后该武器将无视2/4/6/8/10/12级防御等级，若是没有击破护甲，也可以在伤害结算环节减少50/100/150/200/250/300点伤害减免。在购买时只需要花费资历值加成*20的积分，后续增加资历值加成花费资历值加成*25的积分。
［Devoured］（未解锁）300/500资历值加成：在武器使用者为有机体，且该武器为共生状态时，其可以短暂展露该武器最真实的形态，你获得吞噬一名据死亡时间不超过三小时的生物尸体并获得其记忆的能力，你可获得的记忆比率权重取决于该生物生前对于其脑海中事物的影响（具体由主持人裁定）。该能力于24小时内最多发动1/2次。且，当该武器与你的共生时间大于等于5个轮回，同时该武器的品质为金色时，你可以在每个轮回开始前自定义该武器的重量。
［Breaked］（未解锁）100/200/300/400/500/600资历值加成：你获得5/10/15/20/25/30点额外爆发加成。在购买时只需要花费资历值加成*20的积分，后续增加资历值加成花费资历值加成*25的积分。
［Killed］（未解锁）200/300/400/500/600资历值加成：你可以在进入战斗后以一个瞬发动作获得可持续一次战斗的共计15/30/45/60/75点的主动闪避和主动防御（由你自己选择）。此效果在战斗结束后依然会有12小时的冷却时间。在购买时只需要花费资历值加成*20的积分，后续增加资历值加成花费资历值加成*25的积分。
［Infiltrated］（未解锁）100/300/600资历值加成：在该武器与你处于共生状态时，你可以将该武器插入数据容器中并对其进行精神骇入且不会对该仪器造成物理层面上的任何损伤，此时你被视为拥有计算机安全技术入门/精通/宗师级别的日常技能等级，你同样也可以在战斗轮进行该动作，但其将变为一个引导动作并消耗AP，且该引导动作的长度与骇入造成的影响，由主持人自行判定。
［Unrolled］（未解锁）100/200/300/400/500/600资历值加成：该效果的使用权限将于战斗中的第三回合或后置回合解锁，且一次战斗仅可使用一次，你可以以一个瞬发动作短暂地展露该武器次真实形态，随后，其将会被血肉与灰骨重铸，血红的眼将于刀身之上绽开，漠然地望向你的敌人，你获得持续3回合的15/30/45/60/75/90点主动闪避/主动防御/被动闪避/被动防御（从四项中自主选择一项生效）。</t>
  </si>
  <si>
    <t>简介/注释：
S公司于深潜计划中通过对于“圣碑”的逆向解析而获得的第一例成功原型。
Prototype NO.1——其身，由钢铁与血肉交汇。</t>
  </si>
  <si>
    <t>效果：
[基础性能]：每次轮回开始之前，可以重新调整一次武器重量，上限为角色全身负重。同时，本武器用来防御时，重量伤害自动换算为防御减伤。
持有本武器时，角色被视为占用20体力和40能量，获得600抵点效果。
[业炎]（200绿色）：获得灵击，灵媒能力，可以触摸攻击到灵体
[天地同归]（600耗点橙色）：武器攻击力上升为80d5
[光阴过身]（600橙色）：可以击破12级防御等级。如果没有击破对方的护甲，则在结算伤害的防御力数值减伤判定时也可以无视300点的防御力数值（仅仅只是无视对方提供防御力等级的防御数值而已，其他特殊类型的减伤则无法无视），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该效果占用你的60点体力。
[天道印]（600橙色）：当你防御成功时，你的对抗减伤额外提升壮硕*2.
[天庭坠]（600橙色）：每场战斗一次，可以自己选择触发，在一次攻击之前，双方分别选择自己反应+眷顾之外的任一最高属性，当我方属性大于对方之时，本次攻击无法被闪避形式应对。
[负天宫]（600橙色）：可以提升角色自身[壮硕*15]负重，双手负重[壮硕*6]，单手负重[壮硕*3]，至多提升至600点。当角色同时拥有多个该词条效果时，只取其中耗点最高的效果生效，其余的视作被覆盖。
[归己身]（300蓝色）：当进行防御时，获得20d5免伤，这个免伤视之为盾牌模板</t>
  </si>
  <si>
    <t>简介/注释：神话时代，天庭坠落，天帝不甘，毁掉了天道印与天宫，融于己身，结果却化为了一把波光粼粼的长刀。
光阴如刀，刀刀催人老。</t>
  </si>
  <si>
    <t>立绘/外形叙述：
银之白与骨之灰交织的短刀。
由于制作方法的特殊，使得其难以被进行任何分析。
更看不出其乃血骨与银钢铸就而成。</t>
  </si>
  <si>
    <t>立绘/外形叙述：“一座威严神圣的天帝雕像高耸于宽阔的视中，目视前方，如在俯视诸天万界，衡量神佛仙圣与妖魔鬼怪一举一动。
雕像前方的供桌上摆放着一个青绿色的匣子，光泽温润，由仙灵玉雕刻而成，隐约能看到里面装着一口波光收敛的古拙长刀。”</t>
  </si>
  <si>
    <t>制作人：孤魄独行</t>
  </si>
  <si>
    <t>长刀</t>
  </si>
  <si>
    <t>50D5+40</t>
  </si>
  <si>
    <t>效果：
该武器在印痕栏中不占有资历，如果释放覆盖后，你的资历值超过团本星级上限，则该武器自主毁灭
兑换该武器后你无法将其交易、售卖，你可以通过原价格申请变量将其回收，回收后你失去拥有该武器后的所有记忆——因为他是你心灵部分的扭曲、异化
【自我-异化】：你必须装备一把资历值最少为1150且不超过2300的长刀武器才可使用该装备。该装备无法直接装备至武器栏中，你需以一个瞬发指令，将其从印痕中覆盖你的武器栏武器，覆盖后原武器资历不计算。覆盖时每回合固定以火焰炙烤的形式扣除100点血量，且以下技能只在覆盖后可生效
【西月将逝】（600耗点橙）：引导6ap并消耗20体力，以你为中心半径30m内出现黑雾，你将与该范围内的所有角色进行一次最高属性对抗，若对抗成功，角色立即发起一次通常攻击，并将攻击目标转变为随机角色（可为角色自己），发起攻击角色在此状态下不可控制伤害，且除你以外其他角色无法知晓是谁发起攻击，每有一次受到攻击的目标不为你，则为【东日骤起】的伤害提高100点。黑雾存在2回合，且在黑雾中的所有角色（包括自己）被动闪避抑制30点。
【天无明光】（600耗点橙）：你每受到100点实际伤害，使你下一次非常规伤害增加100点，最高可达600伤害（生命值加成抵点和固伤加成）
【东日骤起】（600耗点橙）：（只有在使用了【西月将逝】后才可使用）以一个主动动作与20体力发动，对黑雾范围内的所有角色造成400点伤害，该次攻击享受穿甲，驱散黑雾并强制解除【自我-异化】覆盖效果，退回原武器状态。
持有该武器后你将承受【永不背弃】效果影响</t>
  </si>
  <si>
    <t>简介/注释：它是你心灵中——正义异化后呈现的扭曲。它灼烧你的火焰冰冷而撕心裂肺，它为你带来的黎明虚幻而疯狂。正义者坚定地信仰着正义，哪怕它乃烛上火，你是火中蛾。</t>
  </si>
  <si>
    <t>效果：
[狐咲·居合]六阶效果（橙色600）：可以在任意你的回合开始时发动。启动本效果后，角色将无法进行任何其他动作（包括闪避防御以及援护等等），并且直到你的下一个回合开始前你不能主动中断该效果。效果持续期间，当角色在本武器的攻击范围内受到伤害时（远距离攻击无法应对，但在近距离发动的远程攻击可以），可以与目标进行一次反应对抗，若对抗成功，则立即无效化此次攻击并对伤害来源进行一次通常攻击，同时再进行一次协调对抗，成功后击飞攻击你目标的武器，距离等同于爆发*米数，如果武器击飞之后，捡起武器需要花费一个主动动作。
[狐咲·讨魔]六阶效果（橙色600）：本武器的通常攻击伤害上升30D5。
[狐咲·锋锐]六阶效果（橙色600）：能够击破12级的护甲等级，即使未能击破也能够削减300点来自防御等级的减伤。
[狐咲·心气]六阶效果（橙色600）：每成功触发一次[居合]，本武器的攻击距离上升20m，最多叠加至100m，持续到本场战斗结束。</t>
  </si>
  <si>
    <t>简介/注释：缭绕着紫色气息的修长太刀，散发着和锋锐不符的柔和光辉。</t>
  </si>
  <si>
    <t>【基础性能】持有者在每次轮回开始之前，都可以自由决定一次该武器的重量，但是武器的最终重量不能大于使用者的全身负重。
【寒冷质变】（600）：命中目标后，会给目标造成“冻伤3”效果，持续1回合
【流血】（300）：通常攻击命中且造成有效伤害后，会给目标造成“流血2”效果，持续1回合
【冻霜踏地】（600）：你的被动防御对抗下降45点。消耗10能量以一个主动动作发起一次通常攻击，此次攻击是一次范围攻击，将对以你面朝方向40m长的一个扇形范围的3个目标生效。此次攻击对敌人造成的有效伤害增加3倍敌方壮硕值的额外伤害，这一词条的收益每个角色同时仅可享受一个，拥有多个致命词条的玩家可以自行选择一个自身拥有的任意等级的致命生效，其余致命效果则视为被覆盖。
【居合】（600）（消耗15000积分解锁）：你的能量上限被占用60点，你的通常攻击伤害增加240
【破碎冰雾】（600）（消耗15000积分解锁）：能够击破12级的护甲，即使未能击破也能够削减300点来自护甲等级的减伤。
【冷锻】（600）（消耗15000积分解锁）：该武器的攻击力上升30d5。
【扶风】（600）（消耗15000积分解锁）：你的主动闪避对抗提升90点</t>
  </si>
  <si>
    <t>简介/注释：
刀身长而弯曲，锋利的单刃剑。名为刀，芦苇之地的武士们持有的特殊武器。经过淬炼的刀身具有波状回火纹。</t>
  </si>
  <si>
    <t>立绘/外形叙述：它从你的印痕中蔓延出来，肮脏、血腥，却带着温暖的火焰，哪怕那令你痛不欲生。它吞没了你手中的利刃，从镜面般的刃面长出细如清风的丝线，扎进你的血管之中，为你歌颂正义与荣光</t>
  </si>
  <si>
    <t>制作人：All As One</t>
  </si>
  <si>
    <t>制作人：白糖--#Compass</t>
  </si>
  <si>
    <t>制作人：北邙《艾尔登法环》</t>
  </si>
  <si>
    <t>简介/注释：“等我把拳练好了,就能保护你了!”12岁的铁蛋边练拳一边对她说。铁蛋戴着一双自己做的破破烂烂的拳套，满头都是汗。‘我走了，等我赢得天下第一拳师的名号，就回来娶你!22岁的铁蛋意气风发，感觉没有什么东西能拦得住自己。“哟，你都这么大啦，嗯，长得真像你妈妈。”32岁的铁蛋十年来头一次回到家乡。“妈妈，你不是说铁叔叔是天下第一吗，天下第一怎么还会哭鼻子呀?”</t>
  </si>
  <si>
    <t>［百裂］一阶效果（黑色100）：在击中目标时无视对方2级护甲，如果没有击破对方的护甲，则在结算伤害的防御力数值减伤判定时也可以每级无视100点的防御力数值</t>
  </si>
  <si>
    <t>简介/注释：驿站人来人往，驿站旁的一家小店里，今天热闹非凡。一个身高八尺的汉子风尘仆仆地进来，叫了二斤酒，几斤牛肉。 可酒还没过半，汉子便哭嚎起来。声震天地，甚至惊了驿站里的马。掌柜的没见过这场面，怕他惹出什么事，便找来路过的剑客帮忙。  “醉鬼，你出来!你要是不出来，我让你像这石头一样!  剑客拔剑砍向旁边一块巨石，剑锋竟吃进石中一尺深。”好强的腕力!“ 围观的各路侠士都啧啧称奇。 醉鬼跌跌撞撞地从酒馆出来，胡乱挥拳打向劍客。那一拳很慢，他确实醉了。剑客从容避开，醉鬼一拳打在后面的巨石上。 “瞧你这丑态，我张锋今天不屑杀你，你给我好自为之!剑客收剑离去，博得满堂喝彩，那醉汉也成了酒客们的笑柄。 围观的侠士渐渐散了，大漠风沙卷过，只有掌柜的不经意间瞥见  那巨石忽地裂成粉末，随风沙消失不见了。</t>
  </si>
  <si>
    <t>［龙威］三阶效果（蓝色300）：由神龙骨打磨而成的拳头，上面还残留着神龙的龙威，攻击时拥有60点伤害加值。</t>
  </si>
  <si>
    <t>简介/注释：由金色的东方龙龙骨打磨而成的拳套，还残留着阵阵威压，而铸造者用玄幻阵法将这股能量保存了起来。</t>
  </si>
  <si>
    <t>［时间缓行］三阶效果（蓝色300）：携带着拳套的使用者在战斗时，只要握紧拳头，时间的流速就会对他而言变慢。让其能够更加轻易的击中对手。效果为（主动攻击时）对方闪避判定获得45减值。</t>
  </si>
  <si>
    <t>简介/注释：称重的一只手套，刻满了时空属性的阵法，如果用其凭空紧握，能够减缓时间的流速。</t>
  </si>
  <si>
    <t>立绘/外形叙述：酷似两只东方神龙的龙头，整体呈现出金色，龙须飞舞，双眼则是两枚特殊的晶石。</t>
  </si>
  <si>
    <t>立绘/外形叙述：暗金色与黑色互相交融的金属手套，手背上有着一个时钟的雕刻样式。在击中对方后会产生一个半透明的时钟，时针旋转一拳后在对方在对方背后炸开的效果。</t>
  </si>
  <si>
    <t>制作人：小死《流星蝴蝶剑》</t>
  </si>
  <si>
    <t>［空间凝滞］三阶效果（蓝色300）：消耗一次瞬发动作，使用者将带着拳套的手伸出，张开手掌。会荡开一股金黄色的波动，将飞来的物体凝滞住。如果是具有伤害性的物体（如子弹、箭矢）因为力道不足的缘故可能这个效果无法让它们完全停住，但也会下降不少速度，表现为降低其200点伤害，如果伤害归零或负数则可以表现为其被成功停住，冷却1回合</t>
  </si>
  <si>
    <t>简介/注释：一支暗金色的金属拳套，内部被特殊的法则充斥 蕴含着空间之力，能够瞬间停下飞来的实体武器。</t>
  </si>
  <si>
    <t>［地底怨念］六阶效果（橙色600）：在弗莱迪的爪子对你造成伤害后他生前的怨念会使你的伤口遭到恶灵的袭击目标所受到的任何生命恢复效果减半，持续3回合，不可叠加可以刷新</t>
  </si>
  <si>
    <t>简介/注释：梦魇鬼王弗莱迪最爱的武器，曾用他屠杀了一学校的孩子，是榆树街的噩梦，由于这把武器杀得人过多，上面沾满了无数怨气，可以有效的抑制生命体的再生</t>
  </si>
  <si>
    <t>［疾如雨］三阶效果（蓝色300）：当角色使用这把武器进行一次通常攻击之后，下一次通常攻击可以消耗7体力降低1点AP消耗（至多降低至1点），该效果降低AP消耗后的通常攻击无法触发这个效果。此效果每回合至多发动3次。</t>
  </si>
  <si>
    <t>简介/注释： 我拜在“江湖第一快拳”孙成的手下学艺，一晃已经过了十年。最开始师父说，拳要快得像风。为了这句话，我练了三年。 从此我出拳若疾风卷云，快得令人防无可防。后来师父说，拳要快得像雷。为了这句话，我练了七年。 从此我出拳若万钓雷霆，一闪而过令人看不清拳路。我自以为可以出师了，便找到师父请愿一战。帅父与我同时平举，亦同时击中对万。 他被我这一拳逼得后退了一步，稳住了身形。而我却晃晃悠悠得倒下， 身上带着上上下下一百九十七个拳印。在我失去意识前，牢牢记住了他的最后一句话，拳要快得像雨，暴雨。</t>
  </si>
  <si>
    <t>［千钧］：二阶效果（绿色200）：佩戴该武器时，使用者的爆发力+15，反应力-10</t>
  </si>
  <si>
    <t>简介/注释：张家拳以快著称。张家新一代家主张翼，自小努力练拳，年纪轻轻便小有名气。他作为张家拳法的代表，决定挑战“江湖第一快拳”孙成。而快拳孙成的行踪总是飘忽不定，张翼花了三个月才在一处密林中寻到他。“这拳果然很快!”找到孙成时，他正挥汗如雨地练拳。“快拳孙成!我来挑战你，江湖第一快拳的名号非我张家莫属!”张翼喊话道。“成啊，反正这名号我也不怎么在乎。”孙成爽快得很。拳风呼啸，二人都使尽了全力，一瞬之间似有千百拳同时挥出。从清晨打到晌午，二人精疲力竭，不分胜负。两人决定先一起歇息下，等傍晚再来打过。“你的拳法果然快得出奇，好几次都差点应付不来!”张翼席地而坐，扯下拳上的绑带。“张家拳真是名不虚传!我好久没有这么畅快了!”孙成也倚在了一旁开始歇息，摘下臂铠往地上一扔一声巨响，地上砸出脑袋大的一个坑。</t>
  </si>
  <si>
    <t>立绘/外形叙述：一只暗金色的拳套，上面有着宛如钻石一般的特殊晶体颗粒。</t>
  </si>
  <si>
    <t>立绘/外形叙述：用金属制作的锋利铁爪，可以牢牢镶嵌在手上，看得出有些年头了如果通灵者如果看见它会发现其中的冤魂数不甚数。</t>
  </si>
  <si>
    <t>制作人：分析</t>
  </si>
  <si>
    <t>[引力井]四阶效果（紫色400）：携带者的手臂因为引力的关系会自动吧拳头吸向被攻击的生物，但同时在闪避攻击时引力任然生效会吧你自动吸引到攻击上。效果为（装备时）对生物攻击时对方防御或闪避判定获得45点减值，但同时，在被其他生物作为攻击目标时，你的闪避和防御判定也将获得30点减值</t>
  </si>
  <si>
    <t>简介/注释：一只淡蓝色的拳套，一直吸引这周围的任何生物体。</t>
  </si>
  <si>
    <t>[永无止境]六阶效果（橙色600耗点）:当你只装备了千波激荡作为武器时，层出不穷的锁链使得主动进行闪避对抗时判定+75点，但也导致行动不便，被动进行闪避对抗时判定-30点。而锁链上的疯狂屠戮生命的残念，将会带来每战斗轮6体力的回复，日常轮则回复18点。</t>
  </si>
  <si>
    <t>简介/注释：“我就没想过活着回来，你们这帮猪狗不如的家伙！”----某位因黑暗的政治陷害而化作囚徒的悲惨英雄，在被送上战场做炮灰之前所说的最后一句话。之后他化作了一只只识杀戮的凶兽。陷阵之志，有死无生。正如那些被锁链困住的野兽，将那连绵不绝的愤怒释放出来。戴上它，酣畅淋漓的大干一场，不再被凡人的体力与痛楚所局限。</t>
  </si>
  <si>
    <t>【大巧若拙】（600耗点橙色六阶）:当武器重量大于等于装备者壮硕*10时，该武器在命中时额外造成160点物理伤害。
【举重若轻】（600耗点橙色六阶）:可以击破12的防御力等级，如果没有击破对方的护甲，则在结算伤害的防御力数值减伤判定时也可以无视300点的防御力数值（仅仅只是无视对方提供防御力等级的防御数值而已，其他特殊类型的减伤则无法无视）。</t>
  </si>
  <si>
    <t>简介/注释：拳法重巧，取其技巧之巅峰，唯有大拳师才可以掌握这种拳法之道，大巧若拙，大辩若讷的出拳，击溃敌人。</t>
  </si>
  <si>
    <t>「欧拉欧拉欧拉欧拉欧拉」六级效果（橙色600点）：“我要用这双拳头把你打成那不勒斯风味果汁杯底的残渣。”
无论是多么可怕的敌人，在这双铁拳面前也不会有还手之力。该拳套每个行动轮进行的第一次攻击造成的伤害会附带相当于目标壮硕*3的额外物理伤害。</t>
  </si>
  <si>
    <t>简介/注释：某个无敌替身的残存意志具现体，即使如此，殴打也还是很痛的吧。</t>
  </si>
  <si>
    <t>立绘/外形叙述：一只淡蓝色的拳套，上面镶嵌着一个像黑洞一样的球体。</t>
  </si>
  <si>
    <t>立绘/外形叙述：一副被锁链层层包围的拳套，锁链似乎能够拖得像触手一般，锁链上疯狂屠戮生命的残念几乎凝聚到可以直接看见，残留的血肉在锁链的夹缝中间，没人有那闲工夫去扣它，显得乌黑朱红，极度暴虐而又血腥。</t>
  </si>
  <si>
    <t xml:space="preserve">立绘/外形叙述：一对紫色的拳套，上面刻着巨大的X字以及无数的磨损痕迹，这一切都昭示着拳套所经历战斗。浩瀚蓬勃的战意吸引着属于他的主人，弱者都无法靠近它。
</t>
  </si>
  <si>
    <t>立绘/外形叙述：表现为镶嵌五颗灿烂圆珠的白金手套，似乎会比较称手，但是意外的重得吓人</t>
  </si>
  <si>
    <t>制作人：柜子</t>
  </si>
  <si>
    <t>制作人：卡比兽</t>
  </si>
  <si>
    <t>【天敌】（600耗点橙色）:可以击破12的防御力等级，如果没有击破对方的护甲，则在结算伤害的防御力数值减伤判定时也可以无视300点的防御力数值（仅仅只是无视对方提供防御力等级的防御数值而已，其他特殊类型的减伤则无法无视）。
【破梦】（600耗点橙色）:在命中目标后可以选择与目标强制进行一次壮硕对抗，若对抗成功则使其触发[恍惚4]debuff，[恍惚4]持续3回合。
【恍惚4】：强制使目标接下来的全部对抗判定结果-60</t>
  </si>
  <si>
    <t xml:space="preserve">简介/注释：这是一位指法大家的随身武器，他曾经获得了【点石成金】的美誉，指法也被称【王指点将，千刀万剑化作绕指柔】的高超，而他的指法名声也离不开这件武器。
是大匠师王辕以天外陨铁打造而出，是普通武器数十倍的重量。在这幅造型奇怪的武器上面，还有一股未知立场，可以轻而易举地破开防御护甲，也可以凭借这件武器的骇人重量将敌人碾压至晕眩。 
 </t>
  </si>
  <si>
    <t>【天魔食心】（400耗点紫色四阶）:在攻击范围之内，对方引导法术时可使用一次瞬发的动作，与对方进行一次精神对抗来打断对方的施法并让对方的法术强制陷入冷却（无冷却则不陷入），即使没能打断也可以为目标的法术额外添加2AP的引导时间，无法打断瞬发和强制瞬发法术，最高打断600优先等级，一场战斗仅可使用一次
【天魔吞魄】（600耗点橙色六阶）:击破12级的防御力等级，如果没有击破对方的护甲，则在结算伤害的防御力数值减伤判定时也可以无视300点的防御力数值（仅仅只是无视对方提供防御力等级的防御数值而已，其他特殊类型的减伤则无法无视）。
【天魔缭乱】（600耗点橙色六阶）:可以花费一个主动动作，进行一次通常攻击，攻击额外提升210伤害，冷却3回合。</t>
  </si>
  <si>
    <t>简介/注释：传说中魔教魔主麾下有七大魔尊，这就是四凶魔尊所使用的魔兵之一，上面沾染了数不胜数的生命，甚至吸纳了十数位天魔之魂，是一大凶大恶之武。</t>
  </si>
  <si>
    <t>【血浸】（100黑色）：消耗一个主动动作，发起一次常规攻击。如果目标为生物类目标，则附加40点伤害。         【拳击手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</si>
  <si>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简介/注释：：一位地下拳手用过的缠手绳，其上浸染着鲜血，象征着他的累累战果。</t>
  </si>
  <si>
    <t>【基础性能】：每解锁该装备的一个效果，该装备便会增加10d5的攻击力结算和200点基础重量。当然，其资历也随之上涨。攻击力结算以50d5为上限。同时，每次解锁效果，需要额外花费2500积分，作为提升攻击力耗点支付的代价。     
【碎灭】（500红色）（需要花费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该效果需要占用使用者10点体力上限。        
【腐蚀】（500红色）（需要花费12500积分解锁）：目标造成的有效伤害大于一定限度时（具体限度由主持人临场决定），目标每战斗回合下降60点生命值（无法被任何伤害减免阻挡），日常每小时则下降180点生命值，且若角色在陷入失血状态后生命值低于壮硕值*5则所有的战斗判定结果-45，可以通过合理的包扎来解除此效果，该效果需要占用使用者10点能量上限。                 
【诅咒】（500红色）（需要花费12500积分解锁）：在将一名非调律者角色的生命值降低至0点时将直接将其彻底杀死，并使其无法享受战斗续航或是复活等能力的效果。该效果需要占用使用者10点能量上限。                               
【污秽】（500红色）（需要花费12500积分解锁）：可以在成功命中后额外消耗对方的能量能量，可以额外消耗对方3d6点能量值和3d6点体力值，在目标的能量/体力值被降低至0点后将不再生效。该效果需要占用使用者10点体力上限。</t>
  </si>
  <si>
    <t>简介：污秽第一，邪魔之王重伤身亡前，发下七大魔咒，诅咒万物，坐化之后，身躯消散，徒留一爪，凡得此爪者，性情大变，如魔皇附体。</t>
  </si>
  <si>
    <t>立绘/外形叙述：雪白色的奇怪手套，薄纱似的铁皮，但是仅仅只能包裹住食指，中指，无名指三个指头。穿戴上之后有一股凉意袭来，让人不禁一颤。【如果有灵视就可以看见一股白气围着手套而旋转】</t>
  </si>
  <si>
    <t>立绘/外形叙述：非金非玉，质地柔软，似某种动物的丝线编制而成，又意外的坚韧，水火不侵，又刀枪不入。
从外观来看，就是白色的手套而已，上面有着些许金色的纹路，玄妙无比，看上去就像一位大家闺秀才会带的手套，甚至可以说艺术品了。但是在某些人的眼里面，上面有嚎叫咆哮的天魔之灵（灵视）</t>
  </si>
  <si>
    <t>立绘/外形叙述：：普普通通地缠手绳，只是已经完全被鲜血浸染，变成了暗红色。</t>
  </si>
  <si>
    <t>立绘/外形叙述：一只干枯漆黑，魔气环绕的爪子，能够融入进使用者的手掌当中，毫无不自如的感觉。</t>
  </si>
  <si>
    <t>动力拳套</t>
  </si>
  <si>
    <t>效果：
【溜大了】（600橙色）：装备该武器时，你的体力被占用60点。你的攻击对目标造成了有效伤害时（具体限度由主持人临场决定），将附加给目标4级[中毒]效果，[中毒]效果一般而言至少持续至战斗结束，但可以通过祛毒等方式解除。
【然然你带我走8】（600橙色）：在命中目标后可以选择与目标强制进行一次[角色的壮硕属性与目标的壮硕/精神属性对抗（这部分由受到攻击的目标决定）]，若对抗成功则使其触发[眩晕]debuff，眩晕持续时间固定为1战斗回合，此效果对同一目标在一次战斗中至多生效一次。
[中毒4]：中毒者在每个大回合结束时受到80点生命值的伤害，且这个伤害每次成功造伤的回合结束时提升40点。（80/120/160/200/240以此类推，伤害在施加后的第五回合时封顶）在日常轮中每一小时受到160点生命值的伤害，且这个伤害每小时会增加80点。（同上以此类推，伤害在五小时后封顶）</t>
  </si>
  <si>
    <t>简介/注释：柔らかい毛　たまらない肉球
この世の物とは思えない感触
しなやかなボディ　闇に光る眼
狙った获物逃さない　スナイパー
障子は破くし　网戸は登るし
悪行やりつくして　君は仆にこう叫ぶ
お腹空いたら　にゃにゃにゃにゃーにゃー
机嫌悪けりゃ　しゃしゃしゃしゃーしゃー
いつも自由な　猫に梦中
ずっとすまし颜　常にマイペース
コタツの中でひとり　喉を鸣らす
ゴロゴロゴロ~
寂しがりなのに　一人が好き
しつこくかまい过ぎると　喰らう
ネコパンチ　パララッパパンパンチ!
マタタビで酔うし　ご饭は良く食べるし
気ままに日々过ごして　君は仆にこう叫ぶ
游びたいなら　にゃにゃにゃにゃーにゃー
知らない人には　しゃしゃしゃしゃーしゃー
いつも自由な　猫に梦中
やがて阳も沈んで　夜も段々更け始めて
眠くなったら甘えだして　前足フミフミ足踏みをして
冬なら毛布の中に入って　夏なら凉しい布団の端で
いつも振り回されてるのに　ぼくらは“ねこネコ猫中毒”さ
お腹空いたら　にゃにゃにゃにゃーにゃー
机嫌悪けりゃ　しゃしゃしゃしゃーしゃー
いつも自由な　猫に梦中</t>
  </si>
  <si>
    <t>效果：【千山俱碎，沧澜依旧。古事何改，不弃不离。】：装备需要遵守【永不背弃】的扮演条件，否则封锁装备栏，获得100抵点。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</si>
  <si>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简介/注释：古战场所挖掘而出的武器，上面已经沾染了数百条人名，因此沾有煞气 可破兵甲。又有前主人之遗愿，不可背弃也——</t>
  </si>
  <si>
    <t>简介/注释：指虎是格斗拳术家的常用武器，将有效用来加强格斗拳法家的杀伤力，其变化多端，亦可将其他兵器融合拳法套路之中。</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</si>
  <si>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蓄能轰拳]四阶效果（紫色600）：该武器的基础伤害将被替换为能量伤害；在这把武器进行攻击前，角色可以选择在这次攻击中支付额外的能量来造成额外的伤害，角色每消耗10点能量便可以使这次攻击在命中时额外造成对方壮硕值/结构强度*1点的物理伤害，通过这个效果角色至多额外支付30点能量值，这个效果具有一回合的冷却时间。
[爆裂护盾]四阶效果（紫色400）：在坑道中作业的矿工，当他们在进行一次冲击作业后往往他们可能要面对倒塌风险。为了保护他们的生命安全，设计者做出了一个精巧的设计，将这些逸散的能量与动能再利用并在他们周身形成一层抵御冲击的护盾。在带有蓄能轰拳的攻击命中目标后，角色将会获得等同于[武器伤害+角色的徒手打击伤害+蓄能轰拳的伤害]的守护屏障，这个屏障持续两个回合。在屏障未消散的情况下刷新屏障可以刷新屏障的耐久度，但无法叠加。</t>
  </si>
  <si>
    <t>简介/注释：海克斯科技是魔法与科技的全新意外融合物，被用来制造任何人都可以使用的精美工艺品，而不是专门提供给那些具备奥术天资的少数人。这一对专为在祖安的裂沟中进行矿业工作而设计的拳套能够大幅增强佩戴者的力量与灵巧度，用于开凿岩层与各类工业废料的用途也让它能够爆发出极大的力量以粉碎这些坚硬的固体。尽管并非设计用途，但这样的力量想必拿来对付生物体也绰绰有余了。</t>
  </si>
  <si>
    <t>立绘/外形叙述：
巨大的毛绒猫爪手套。
给人以毛茸茸的感觉。
似乎被什么人佩戴过。
香香的，软软的……
嘿嘿……</t>
  </si>
  <si>
    <t>立绘/外形叙述：如同青釉彩绘一样的轻薄手套，在穿戴之后几乎感觉不到本身的存在，看上去就像是手臂之上的纹身那样，浑然一体。</t>
  </si>
  <si>
    <t>制作人：不知道（不知道）</t>
  </si>
  <si>
    <t>制作人：Rosmarinus</t>
  </si>
  <si>
    <t>制作人：往日之苦《英雄联盟》[二创]</t>
  </si>
  <si>
    <t>效果：你将受到【永不背弃】【永不退避】影响
【破防了】（300耗点）：你可击破6级护甲如果没有击破对方的护甲，则在结算伤害的防御力数值减伤判定时也可以无视150点的防御力数值</t>
  </si>
  <si>
    <t>简介/注释：元丰六年十月十二日夜，解衣欲睡，月色入户，欣然起行。念无与为乐者，遂至承天寺寻张怀民。怀民亦未寝，相与步于中庭。庭下如积水空明，水中藻、荇交横，盖竹柏影也。何夜无月？何处无竹柏？但少闲人如吾两人者耳。</t>
  </si>
  <si>
    <t>立绘/外形叙述：一双朴素无比的手套，它记忆了一个人被叫醒的夜晚，也记忆了一个朦胧的梦</t>
  </si>
  <si>
    <t>矛枪</t>
  </si>
  <si>
    <t>镰刀</t>
  </si>
  <si>
    <t>效果：基础效果：当主要目标距离自身4M内时该武器伤害不会附带重量伤害</t>
  </si>
  <si>
    <t>简介/注释：执此方阵枪，微笑面对巨兽海，匕首是大便</t>
  </si>
  <si>
    <t>简介/注释：荣耀战魂系列武器中的硫磺长刀。</t>
  </si>
  <si>
    <t>[嗜血]一级效果（黑色100）：使用这把武器成功造成30以上点有效伤害时，汲取对方30点生命值。当角色同时被多个该词条效果影响时，只取其中耗点最高的效果生效，其余的视作被覆盖。（此词条在面对构造体或是灵体生物时是否生效将有主持人自行判定）
[连杀]一级效果（黑色100）：使用这把武器攻击敌人时抑制对方15点闪避判定数值。
[鬼步]一级效果（黑色100）：在被动闪避对方的攻击时具有15点闪避加值。</t>
  </si>
  <si>
    <t>简介/注释：血魔是一柄特殊的长柄镰刀，采用了血腥之地浸泡百年的矿物锻造，拥有着潜在的能力，但是需要使用者进行发掘。</t>
  </si>
  <si>
    <t>简介/注释：由钴蓝塑造的长柄武器，总体性能还算不错</t>
  </si>
  <si>
    <t>立绘/外形叙述：自青铜时代起便诞生的战法，即架起长长的战矛在牺牲速度换取堡垒般绝不停歇的推进力，于是士兵们端起了战矛，目视着面前从缝隙中逐渐抵住自己喉咙的矛头继续向前推进，直到铁锈的气味从气管中喷涌到了口中，直到这份痛苦化作的恨意归还了敌人，这份觉悟又怎不及那些即便被击倒被炮火掩盖也决意将手中的火铳击发在军乐中踏着正步的军人们呢？</t>
  </si>
  <si>
    <t>立绘/外形叙述：一柄血红色的长柄镰刀，采用了血腥之地浸泡百年的矿物锻造而成，有着潜在的能力，但是需要倚靠使用者进行发掘。</t>
  </si>
  <si>
    <t>制作人：煎青鱼</t>
  </si>
  <si>
    <t>制作人：尚福乐</t>
  </si>
  <si>
    <t>制作人：小死《terraria》</t>
  </si>
  <si>
    <t>长柄器</t>
  </si>
  <si>
    <t>效果：[方尖碑战旗]一阶效果（黑色100）：场上20M范围内所有友方的非玩家构造体生物生命值增加15点[可叠加但从第二个开始加成血量减半]
基础效果：当主要目标距离自身4M内时该武器伤害不会附带重量伤害</t>
  </si>
  <si>
    <t>简介/注释：通常由死灵法师携带用于强化召唤出的骷髅杂兵亦或是交由自己最信任的尸妖将领所携带用于强化自身与辨别阵营</t>
  </si>
  <si>
    <t>效果：当主要目标距离自身4M内时该武器伤害不会附带重量伤害</t>
  </si>
  <si>
    <t>简介/注释：某个陷落人类古国的战旗，依靠着对国家的忠诚当这面战旗挺立之时即便是面临山峦般的巨人乃至上古恶魔，士兵们都敢于亮剑。</t>
  </si>
  <si>
    <t>效果：［百炼的心得］二级效果（绿色200）：装备该武器时，装备者的反应+10
特殊限制：这件武器只有种族为人类的轮回者方可兑</t>
  </si>
  <si>
    <t>简介/注释：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</si>
  <si>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效果：【孤旅独枪落日城】：（300耗点蓝色三阶）当自己的现有生命值低于对方现有生命值超过200时，自己的全对抗类判定增加10点。
【夜半马蹄踏疾声】：（200耗点绿色二阶）消耗一个主动动作，进行一次通常攻击，本次攻击拥有60点伤害加值。
【金戈铁马身犹稳】：（600耗点橙色六阶）（需要消耗15000积分解锁）使使用者反应+30
【笑引敌血洗兵刃】：（300耗点蓝色三阶）（需要消耗7500积分解锁）武器攻击力提升30d5，重量提升300点；此效果增加攻击力耗点而非效果耗点
【天地同伤摧敌阵】：（600耗点橙色六阶）（需要消耗15000积分解锁）可以击破12级的防御力等级，如果没有击破对方的护甲，则在结算伤害的防御力数值减伤判定时也可以无视300点的防御力数值（仅仅只是无视对方提供防御力等级的防御数值而已，其他特殊类型的减伤则无法无视）
【断魂一刺定乾坤】：（600耗点橙色六阶）（需要消耗15000积分解锁）每个自己行动轮的第一次攻击对敌人造成的有效伤害增加3倍敌方壮硕值的额外伤害。
【长枪独守大唐魂】：（600耗点橙色六阶）（需要消耗15000积分解锁）当且仅当持有者原本有友方，且现在没有任何友方单位时，总防御等级暂时+4，且该防御力可以暂时突破防御力等级上限（持有者无法对友方单位进行任何攻击，若试图发起攻击则在攻击前自动收回印痕并本轮回无法使用，且本次攻击不造成任何伤害，若是以保护友方单位为目的进行范围攻击伤害到友方单位时可以不触发此条限制，具体情况由主持人决定）（原本有友方，且现在没有任何友方单位的情况包括但不限于友方死亡，友方背叛等）</t>
  </si>
  <si>
    <t>简介/注释：孤旅独枪落日城，夜半马蹄踏疾声。
金戈铁马身犹稳，笑引敌血洗兵刃。
天地同伤摧敌阵，断魂一刺定乾坤。
胜败生死何必论，长枪独守大唐魂。</t>
  </si>
  <si>
    <t>立绘/外形叙述：一面暗红色的占满了血色污渍的旗帜，若不是其上缝制的是货真价实的金线，恐怕这都会将其视作某些用于处理生理期的破布吧</t>
  </si>
  <si>
    <t>立绘/外形叙述：一面记录着已经陷落古国的最后痕迹的旗帜，随风飘动，其上的战鹰仿佛在扑动着双翼在下一刻脱出一般</t>
  </si>
  <si>
    <t>立绘/外形叙述：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</si>
  <si>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立绘/外形叙述：枪身长约七尺五寸，通体玄色，继承了一贯的简约实用，整个长柄毫无花纹，于中后部有一段磨糙便于抓握，枪头长一尺二寸，最宽处二寸有余,枪头尾部带两个大型飞刃。整个枪头均呈现出优美的弧线线条，枪头两面均有一道血槽，沿刃脊向上汇聚于枪尖，血槽横截面呈现U形,枪头横截面呈扁菱形</t>
  </si>
  <si>
    <t>制作人：轩辕</t>
  </si>
  <si>
    <t>效果：[震荡穿透]二阶效果（绿色200）：采用了特殊的震荡模式，专门针对重甲目标设计。可以通过震动将打击的力量透过武器的锋刃传导到敌人的装甲内部，直接造成杀伤。效果：可以击破4级的防御力等级，如果没有击破对方的护甲，则在结算伤害的防御力数值减伤判定时也可以无视100点的防御力数值（仅仅只是无视对方提供防御力等级的防御数值而已，其他特殊类型的减伤则无法无视）。</t>
  </si>
  <si>
    <t>简介/注释：恐龙人基础士兵，民兵所配备的制式近战兵器。由质密的中子材料所打造的沉重战刃，即便是天生壮硕的恐龙人也需要经过一定的锻炼才可以掌握。本身的设计是为了针对人类士兵的标准装备——驱动铠，可以在不用费力破坏驱动铠的情况下击杀内部的士兵。在战争中后期最艰苦的地球保卫战当中，给人类的普通士兵带来了难以计数的惨重损失。</t>
  </si>
  <si>
    <t>效果：［破甲Ⅳ］四阶效果（紫色400）：无视八级护甲效果，如果没有击破对方的护甲，则在结算伤害的防御力数值减伤判定时也可以无视200点的防御力数值</t>
  </si>
  <si>
    <t>简介/注释：由邪神奥库瑞姆的角质打造，几乎没有护甲能够阻挡它的伤害。</t>
  </si>
  <si>
    <t>效果：[伤害加深]二阶效果（200绿色）：增加40点物理攻击力。</t>
  </si>
  <si>
    <t>简介/注释：曾经的骑士们的主要武器，超长的攻击范围可以让他们在被步兵的长矛击穿前率先地先击穿步兵</t>
  </si>
  <si>
    <t>【世界的重量】基础效果：只有足够的感知才可以发现，这是上一棵世界树在存在过的最后痕迹。尽管是微不足道的燃尽的枝丫，但毕竟也曾是一部分世界的重量。效果：当你拥有30点精神时，这把武器的重量强制变更为500，同时伤害结算自然也会发生变化。
【余烬】一阶效果（黑色100）:攻击命中目标后，会给目标赋予燃烧效果，每个大回合结束时将会下降15点生命值，在日常轮中每10分钟下降45点生命值，且燃烧者在每次消耗AP时，自己都将下降这次AP消耗量*5的生命值，无法被防御等级阻挡，可通过适当的措施来进行扑灭。
【记忆碎片】二阶效果（绿色200）：握你能感受到上个世界的知识和记忆不断地向你涌了过来。这些记忆里有他们曾经挣扎生存过的画面，也有放弃了的画面。这些事情给你的感官收到了不可思议的冲击，深埋的历史让你的思路更加开阔，意志更加坚韧。效果：持有者精神上升10点。
【灭世之火】六阶效果（600橙色）：灭世之火的余热残留在上面，虽已所剩不多，但依旧足够灼烤你对手的灵魂。效果：每回合第一次攻击额外造成3倍于对面壮硕的伤害。</t>
  </si>
  <si>
    <t>简介/注释：旧的世界被灭世烈火焚烧，无数生灵挣扎却无济于事。千年之后，整棵世界树轰然倒塌，神灵陨灭，凡间生物更是所剩无几。又过千年，世界树的残躯也燃烧殆尽，失去支撑了的大小世界，最终分解崩离，化为宇宙中的点点尘埃。而此后过去了漫长岁月，新的世界被孕育，文明萌芽，一切欣欣向荣。只是在空间边缘，无人问津的角落，有人发现了一根不应存在的焦黑树枝。</t>
  </si>
  <si>
    <t>立绘/外形叙述：银色的两米五左右的长柄配以防滑处理，顶端则是半米长的双面剑型锋刃。锋刃看似普通，实际上却是在以肉眼无法看见的频率震动着。整个武器没有任何过于华丽的成分，是恐龙人实用主义的结晶。</t>
  </si>
  <si>
    <t>立绘/外形叙述：骑士枪的造型继承了西洋剑的特征，看起来像是西洋剑的加大版，一般无锋，长四至五米的圆锥型，上尖下粗，底端有一个向外扩大型的护托，内部为枪柄</t>
  </si>
  <si>
    <t>立绘/外形叙述：一节4米左右长的树枝，诡异的是，这个树枝完全笔直并且没有分叉，就如同一根长矛一般，只是尖端并不锋利、通体是比焦炭更加深邃的纯黑色，表面上的材质似乎是什么融化之后又凝固融为一体。仔细抚摸，隐隐还能感受到温热。</t>
  </si>
  <si>
    <t>制作人：战术装甲ICe</t>
  </si>
  <si>
    <t>效果：基础效果：该武器仅可以装备在主手武器栏亦或者是背部武器栏
[伤害加深]三阶效果（300蓝色）：增加60点通常攻击伤害。
[鼓舞]四阶效果（400紫色）：赋予友方单位7点的[主动/被动]的[闪避/防御]判定加成，影响范围为以自身为中心半径20m，至多影响4人</t>
  </si>
  <si>
    <t>简介/注释：萨里昂公爵阿尔弗雷德的骑枪，最终这枪被铸造为了两把，分别象征着王权与民权。分别由王室和公民议会进行保管，是萨里昂王国的镇国之宝</t>
  </si>
  <si>
    <t>效果：［破甲］三阶效果（蓝色300）：无视6级防御等级，如果没有击破对方的护甲，则在结算伤害的防御力数值减伤判定时也可以无视150点的防御力数值（仅仅只是无视对方提供防御力等级的防御数值而已，其他特殊类型的减伤则无法无视）。
［抵抗］三阶效果（蓝色300）：每次使用此武器进行被动防御时都会获得45点判定加成。</t>
  </si>
  <si>
    <t>简介/注释：神话中撒旦的化身之一恶魔巴风特的矛，其上沾染着无与伦比的邪秽气息。</t>
  </si>
  <si>
    <t>效果：[破甲]六阶效果（橙色600）：可以击破12的防御力等级，并且在结算伤害的防御力数值减伤判定时也可以无视300点的防御力数值（仅仅只是无视对方提供防御力等级的防御数值而已，其他特殊类型的减伤则无法无视）。</t>
  </si>
  <si>
    <t>简介/注释：凡人们对许多的事物都束手无策，巨魔可以轻易的突破士兵们团结组织的密集方阵，半人马们的骑射亦或是冲锋亦可令全副武装的骑士折戟。那么此刻龙血守卫们出阵了，身披着升华时狩猎的飞龙皮革制成的披风则是近一步杜绝了那些犬吠之贼的卑劣偷袭，同时他们会在胸甲下方追加垂到脚踝的鱼鳞甲裙，而他们的头冠则是在两侧泛生出标志性的铜铸双翼。他们是冷静的近乎残忍的战士，在他们还是凡人的时候他们便习得了一种名为斩箭术的独特技术，即使是利箭已经逼到了眼前都不会眨眼的意志并将其全部用剑刃挡下，即便现在他们已经不需要这等技术但是却会将这些可怕的技巧结合到如何斩断他们的敌人上，掺入了导魔的秘银辅佐以耐火的精金纹饰胸甲附着的高阶物理减免魔法足以免疫大部分凡人部队的攻击和远处弹丸箭矢的射击，他们的武器通常是足以阻挡巨大生物步伐的附魔长戟Brynhildr，其拥有强大的阴冷魔力。</t>
  </si>
  <si>
    <t>效果：[天紫战甲]三阶效果（300蓝色）:[主动动作]沧耳刀内有紫龙龙气，使用者可以召唤龙气覆盖在召唤者的全身形成天紫战甲保护召唤者。让自身获得6的额外防御等级，持续3回合，冷却5回合（防御等级可以和角色当前防御等级叠加，但无法超过护甲等级的上限）</t>
  </si>
  <si>
    <t xml:space="preserve">简介/注释：乃浮光海市寄辛先宗以五色石铸造而成，但火侯控制有失，使刀具异常煞气，唯有薄棠之命格能镇沧耳刀煞
</t>
  </si>
  <si>
    <t>立绘/外形叙述：骑士枪的造型继承了西洋剑的特征，看起来像是西洋剑的加大版，一般无锋，长四至五米的圆锥型，上尖下粗，底端有一个向外扩大型的护托，内部为枪柄。不同的是骑枪的枪尖微微下面的位置还卷着一幅旗帜，那是曾经阿尔弗雷德公爵的战旗，曾经被精灵们加附了魔力，据说拥有着鼓动战士们意志的力量</t>
  </si>
  <si>
    <t>立绘/外形叙述：一柄头部为圆形的古铜色长矛，其上铭刻着恶魔的文字。</t>
  </si>
  <si>
    <t>制作人：未知（图片出处未知）</t>
  </si>
  <si>
    <t>制作人：快乐男孩（图片出处未知）</t>
  </si>
  <si>
    <t>长矛</t>
  </si>
  <si>
    <t xml:space="preserve">效果：【极端痛恨】（橙色600）：这是人类的恶意从灵魂流露出来集成的特性，平平无奇地铁制镰刀上仿佛都在咆哮着对人类无比犹如疯魔般的痛恨，从诞生之时便受到人类为自我发展衍生出来的恶意，容器将这些恶意收容为自我的意志，渴求着人类的鲜血和哭喊来让自我的灵魂受到极大喜悦，将仇恨烙印入每一寸材料之中的武器，将永远排斥所有对人类善意者——对人类造成的通常攻击伤害增加160点；只有以狩猎人类为乐者才可以装备该武器此效果才会生效（具体请由主持人判断）
</t>
  </si>
  <si>
    <t>简介/注释：只有最以自己的荣耀为最高的物种流露的污秽才最为疯狂，只有杀人者，才足够了解被杀者作为人类这一生命本身，人类的劣根性从灵魂和肉体中无穷无尽地溢散，啃咬着人类本身并为之窃喜，集合人类劣性的镰刃正是扼杀人类本身最好的武器</t>
  </si>
  <si>
    <t>效果：三阶效果（蓝色300）：在对武器注入10点能量后，将武器投掷而出，武器将会化为一道弧光射向敌人，之后回归自己手中，造成武器伤害并额外造成135点能量伤害，冷却3回合。</t>
  </si>
  <si>
    <t>简介/注释：由传说中的魔导士在对抗月神教时锻造的传奇武器，能够通过注入魔法化为弧光攻击对手造成巨大伤害，平时也能当做长矛使用。</t>
  </si>
  <si>
    <t>效果：［锋利Ⅱ］二阶效果（绿色200）：锋利的结构在进行攻击时额外加成40点伤害</t>
  </si>
  <si>
    <t>简介/注释：西楼。“来，喝了这坛酒。今晚你我之间能活着的，只有一个!”今夜是二人决斗的日子，他们以酒相互道别。 二人还约好，以后每年的今天，胜者要到败者坟上敬一坛酒。一年一晃而过,又是一个新月如钩的夜晚。 提枪的人独自来到西楼，要了两坛酒。饮罢一坛，酒醉半酣。他拎着另一坛来到后山，将酒洒在昔日对手的坟前，拜了三拜。“喝吧兄弟，这回没毒。”</t>
  </si>
  <si>
    <t>效果：[护甲削弱]三阶效果[蓝色300]：可削弱目标3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持续1回合。</t>
  </si>
  <si>
    <t>简介/注释：这把镰刀来自远古的战场，所有的坚甲利器在它面前都脆弱不堪</t>
  </si>
  <si>
    <t xml:space="preserve">立绘/外形叙述：平平无奇的铁制镰刀异常沉重，仅仅看上去，说是演戏用的道具也不为过，但漆黑破旧的材料每一处都对人类散发着恶意，弯弧镰刃上血迹斑斑，但拿起之时，却仿佛听见隐隐的声音从脑海中响起
“人类的死亡，是必要的，神圣的，伟大的，所以杀戮人类，是造就伟大的第一步…下一步是，将其作为家畜圈养…永远剥夺人类的自证能力…哈哈哈哈”
</t>
  </si>
  <si>
    <t>制作人：欧洲行走初雪</t>
  </si>
  <si>
    <t>制作人：萧犀</t>
  </si>
  <si>
    <t>效果：
【静语亡言】（橙色600）：生命的流逝不曾发生过巨响，死亡是缓慢静谧的过程，镰刃下嚎叫的灵抚摸被割裂者的鲜血与肌肤，死亡从刃上悄然飞舞。每次主动对抗成功之后都会获得10点全部主动对抗加成，每回合最多触发三次，最终上限为60点。当角色同时拥有多个该词条效果时，只取其中耗点最高的效果生效，其余的视作被覆盖。
【永恒沉寂】（500红色）：当静语亡言叠加至满层时，武器伤害提升30d5。战斗轮结束后消除。</t>
  </si>
  <si>
    <t>简介/注释：该武器锻造于超导状态的极低温之下，寒冷仿佛冻结在刃间之上，锻造其间，该武器不断地转化周围的水体为固体，这份冷意不曾对任何人留情，所有靠近它试图触碰它者，都将从冰冷中体悟到远离的必要</t>
  </si>
  <si>
    <t>效果：[灵长类守护]限定动物类使用，且每解锁一个效果，因为束缚的减弱，基础重量+200。全解锁后基础重量为800
[神化]三阶效果(蓝色300):据说是乃是系住世界表皮的塔，联系世界背面与表面的圣枪，会在潜移默化之间，影响使用者。在全程持有本武器，并获得扮演榜第一，6个轮回后，用[神性EX]代替本效果。
[神性EX]：你的通常攻击伤害增加160点。
[庇护]五阶效果(红色500):源自星之圣枪的力量庇护着圣枪使，在其中强大的魔力，能为为圣枪使抵御一些强大的诅咒，消除绝大部分魔术对圣枪使的影响。消耗一个瞬发动作和20能量，使自己身上最多5个附加的法术效果失效。冷却3回合。
[闪耀于终焉之枪]五阶效果(600耗点)（需要消耗15000积分解锁）:圣枪。系住星辰的岚之锚。
其真实姿态据说是系住世界表皮的塔。在真名解放时等级和种类会发生变化。
纵使被十三拘束限制了其本来的力量，也将歌颂星辰之光而闪烁的至远之枪———圣枪伦戈米尼亚德将维系世界表层的「光之柱」为本体。由于和「拯救世界的星之圣剑」具有同等程序的十三拘束存在，处于勉强维持作为宝具身形的状态。
进行真名解放之后(喊出“闪耀于终焉之枪（Rhongomyniad）”)，消耗50体力，进行长达20ap的引导，发动一次附加额外600能量伤害的通常攻击，并附带强烈视觉特效的攻击。冷却时间一次战斗轮。
[十三拘束]六阶效果(600耗点)（需要消耗15000积分解锁）:圣枪。系住星辰的岚之锚。有着十三道封印，每解锁一道封印威力越大，解除七道封印（获得票数过半）时就能发挥最大威力。圣枪的「十三拘束」中的六道拘束被开放后的形态。由于并没有解放半数亦即七道拘束以上，因此还未能发挥出真正的力量——即便如此，仍无疑是灭绝强大之恶的猛烈之光。
在使用[闪耀于终焉之枪]时可以发起十三拘束,每解除一道拘束即可增加能量伤害50（7道封印或以上解开，则在拘束接触的基础上额外增加能量伤害300），冷却一次轮回。
“此战，即为生存而战” “———承认，凯”(需角色剩余生命值低于自身壮硕值*2)
“此战，即为抗争强于己身之人之战” “————承认，贝狄威尔”(需对方资历高于自己2000点以上)
“此战，非背离人道之战” “————承认，加赫雷斯”(需[尊重生命]，可rp，具体由主持人决定)
“此战，即为追求真实之战” “————承认，阿格规文”(需拥有[追寻真实]的信念，靠rp，具体由主持人进行判定)
“此战，非抗争精灵之战” “————承认，兰斯洛特”(需对手不能为精灵族或其精灵相关的混血种)
“此战，即为抗争邪恶之战” “————承认，莫德雷德”(需对手为[罪大恶极]之人，具体由主持人判定)
“此战，非为私欲之战” “————承认，加拉哈德”(需[为他人而战]，具体由主持人进行判定)
“此战，即为一对一之战” “————承认，帕拉米迪斯”(需1v1决战)
“此战，非悖离荣耀之战。”——承认，高文。(需[正义之战]，需rp，具体由主持人决定)
“此战，即为拯救世界之战” “————承认，亚瑟”(需对手为[毁灭世界]的存在，具体由主持人决定)
“此战，须同勇者共斗”——承认，加雷斯(需队友为[正义之人]，可以靠队友rp，具体由主持人判定)
(目前只寻找到12个XD)</t>
  </si>
  <si>
    <t>简介/注释：圣枪。系住星辰的岚之锚。
其真实姿态据说是系住世界表皮的塔。在真名解放时等级和种类会发生变化。
纵使被十三拘束限制了其本来的力量，也将歌颂星辰之光而闪烁的至远之枪———
圣枪伦戈米尼亚德将维系世界表层的「光之柱」为本体。由于和「拯救世界的星之圣剑」具有同等程序的十三拘束存在，处于勉强维持作为宝具身形的状态。
其乃圣枪的复制量产型，威力虽然远远不如本体，但依然拥有本体的部分权能。</t>
  </si>
  <si>
    <t>效果：【悯农】三阶效果（300蓝色）主动释放，驱离15米范围内一个可视的目标身上最多5个被赋予的效果，冷却为一场战斗</t>
  </si>
  <si>
    <t>简介/注释：幽能矿提取出的幽能金属所制作的镰刀，是星灵世界星灵们收割麦子所用的器具。
其上的花纹是收割含义的体现。</t>
  </si>
  <si>
    <t>效果：
【极北霜风·寒冬主宰】（500红色）：冻骨之寒，彻骨之伤，犹如极北地吹来冷冽狂风，冰封镰刃下的万物，寒霜本将万物视为平等，投身寒霜者同等接受寒霜侵蚀，负考验与折磨为寒冬行走，将冰封概念于挥舞之间附着于他人肌肤寸发之上，归于霜雪者受霜雪主毁灭，痛苦和静谧的死亡悄然抚摸受冻者之脸颊，仿佛冬之女神，将生命化作永恒之物。当对具有【冻伤】效果的敌人进行攻击时，武器伤害提升30d5。
【永恒冰霜】（200绿色）：你的攻击在命中后会为目标附加1回合【冻伤1】效果。
【蚀骨之寒】（-200）：手持该武器时，你受到【冻伤2】效果。
[冻伤1]：冻伤者与壮硕、爆发和协调相关的判定下降20点结果值，且角色发起的主动攻击动作判定额外再下降10点结果值。
[冻伤2]：冻伤者与壮硕、爆发和协调相关的判定下降40点结果值，且角色发起的主动攻击动作判定额外再下降20点结果值。</t>
  </si>
  <si>
    <t xml:space="preserve">立绘/外形叙述：巨大的镰刀通体泛着黑色的诡异光泽，极大弧度的镰刃上闪着些许死火一般的幽绿，镰柄上有着犹如生命挣扎后留下的划痕，镰柄与镰刃衔接处骷髅头与黑色玫瑰燃烧着幽幽绿火，静谧无声
</t>
  </si>
  <si>
    <t>立绘/外形叙述：外形为枪的星之锚，银白金属色的枪头呈螺旋状，为其增加了一定的杀伤性，但更多是用于对星之锚的封印。随着封印的解除，星之锚的本体也会逐渐展现在圣枪使的眼中，本体为金黄色的枪型物体，散发着柔和的白色光芒，全部效果解锁之后，原本银白金属色的束缚会全部褪去。</t>
  </si>
  <si>
    <t>制作人：秦心</t>
  </si>
  <si>
    <t>骑枪</t>
  </si>
  <si>
    <t>枪</t>
  </si>
  <si>
    <t>效果：【基础性能——天穹与薄暮】：需要遵循以下扮演需求，否则封锁装备栏，需要花费购买本物品同等消耗的积分才可以解锁。
————————
薄暮（400耗点紫色效果）：发动非常规攻击相关的主动/引导/瞬发/强制瞬发攻击类技能时，伤害量外加200点。
天穹（500耗点橙色效果，需要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这个效果需要占用使用者10点体力上限。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</si>
  <si>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简介/注释：：向死而生，这是骑士选择的末路，传说中的骑士自天穹而下，手持骑枪发起了冲锋，就像是薄暮降临一样，为罪人降下了天罚。
“去，将那盘踞林中的奸邪之辈剿尽”
于是当夜之后再无奸盗于木林驻留。
“去，将那说谎成性的异教之流伏首”
于是黎明之后再无蛀虫于圣城止步。
“去，将那暴虐杀伐的恶魔大兽清肃”
于是朝阳之下再无魔兽于荒原肆虐。
人们恐惧着，以薄暮来称呼骑士，但是骑士依旧沉默着，他坚信着，自己可以保护所有人，为弱者带来庇护，哪怕是他死于背叛，但是他的意志依旧凝聚于骑枪之上。</t>
  </si>
  <si>
    <t>效果：【投掷】（100黑色）：当该武器作为投掷武器被使用时，其伤害增加40点。</t>
  </si>
  <si>
    <t>简介：泰拉石制成的长矛，重量超乎常人的想象。</t>
  </si>
  <si>
    <t>【断军】（橙色600耗点）：提高武器骰30d5
【恐绝】（橙色600耗点）：此效果受【永不背弃】词条限制——以主动动作发起一次通常攻击，消耗20点体力，此次攻击将附加270点伤害，此技能使用后陷入3回合冷却
【乱神】（橙色600耗点）：此效果将占用体力值10点——命中目标后可以选择与目标强制进行一次壮硕对抗，若对抗成功则使其触发[恍惚6]debuff。恍惚效果持续2回合，不可叠加可刷新（[恍惚6]：身体在外力的作用下陷入短暂的虚弱，进行的任何战斗对抗类判定都将下降[90]点的结果值。）</t>
  </si>
  <si>
    <t>简介/注释：何不高歌？军在外，黑云压城，十死无生。
何不纵舞？三千美，长袖轻飘，朝纲紊乱。
一人一枪，可叫神佛遮眼，天地悲怆。断军魂，恐尽绝，莫言怪力乱神。吾面前，勿言嬉笑。</t>
  </si>
  <si>
    <t>【基础性能】（200绿色）：持有者的生命上限增加200点。                        
【克柔】（100黑色）：对于生物类的敌人，通常攻击指令（这里仅指指令类型3中的通常攻击指令，不包括主动技能）的伤害加成，40点任意类型的伤害加成。</t>
  </si>
  <si>
    <t>简介：解决了白缨容易弄脏问题的绝世好枪。</t>
  </si>
  <si>
    <t>立绘/外形叙述：：像是黄水晶打造而成的骑士长枪，足足有两米有余，而上面的花纹如同螺旋一样围绕着枪身，这是非人者才可以持有的恐怖武器，有着艺术品一样的外观，像是黄昏的凝聚体一样，挥舞起来犹如薄暮降临。</t>
  </si>
  <si>
    <t>立绘/外形叙述：银白色的长矛，看起来很是轻便，但却有着与外表不符的重量。</t>
  </si>
  <si>
    <t>立绘/外形叙述：
黑缨枪，锋芒如血，枪身似皮。自有举鼎壮士欲揽，骨断血烂。
身刻游纹，隐有阵法玄妙。一刃三凹，刺者无不血流不止。</t>
  </si>
  <si>
    <t>制作人：异质化</t>
  </si>
  <si>
    <t>魔导武器</t>
  </si>
  <si>
    <t>长柄魔导器</t>
  </si>
  <si>
    <t>效果：【角斗士】：需要遵循[永不退避]的扮演原则。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</si>
  <si>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简介：：血红色的锋利长枪，过去曾是某位角斗士无比珍视的宝物。枪芒上曾沾染了无数野兽与人的鲜血。</t>
  </si>
  <si>
    <t>【斫断黑翼的利齿】（500红色）：可击破10等级的防御力等级。如果没有击破对方的护甲，则在结算伤害的防御力数值减伤判定时也可以无视250点的防御力数值（仅仅只是无视对方提供防御力等级的防御数值而已，其他特殊类型的减伤则无法无视.）</t>
  </si>
  <si>
    <t>简介：象征风龙坚定决心的长枪。直挺的枪杆直指天穹，蕴含苍空与长风的力量。</t>
  </si>
  <si>
    <t>基础性能【轮回】：在每次轮回开始前可以自行决定一次武器重量，但不能超过使用者全身最大负重。
【毁灭】（600橙色）：  可以击破12的防御力等级，如果没有击破对方的护甲，则在结算伤害的防御力数值减伤判定时也可以无视300点的防御力数值（仅仅只是无视对方提供防御力等级的防御数值而已，其他特殊类型的减伤则无法无视）。  
【涅槃】（600橙色）：角色每拥有2个护甲等级，其伤害就会被动增加30，使用该词条的被动效果有一回合的冷却时间（即单个增伤效果每回合只能触发一次）。
【焚天】（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</si>
  <si>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注释：乃是六道所定毁灭第一的彼岸绝世之武器，妖乱大地之时，妖族圣者凤凰天后预感到将来妖族与人族之争会异常惨烈，遂在坐化前，以自身凤凰宝体、涅盘真火与搜集的无数天材地宝铸出一把凤翅黑金枪，洞穿万物，焚化天下，乃妖族圣物。</t>
  </si>
  <si>
    <t>【自成长武器】：每解封该武器的一个效果，其基础重量便提高100。
【意志爆发】（600橙色）（需要15000积分解锁）：可以为角色增加30点WIP使用上限。当角色同时拥有多个该词条效果时，只取其中耗点最高的效果生效，其余的视作被覆盖。
【破甲】（600橙色）（需要15000积分借宿）：能够击破12级的护甲等级，即使未能击破，也能够削减300点护甲带来的伤害。
【神乎其技】（600橙色）（需要15000积分解锁）：你的主动闪避，主动防御对抗增加45点。
【进化】（500红色）（需要12500积分解锁）：该武器的攻击力额外增加25d5。</t>
  </si>
  <si>
    <t>简介/注释：由苏沐秋在荣耀早期打造的银武，跟随“一叶之秋”在赛场和游戏中打下了赫赫威名。</t>
  </si>
  <si>
    <t>立绘/外形叙述：枪首似是有金凰盘踞，枪身呈赤红之色，看上去装饰大于使用价值。</t>
  </si>
  <si>
    <t>制作人：罪初《全职高手》</t>
  </si>
  <si>
    <t>长矛/箭</t>
  </si>
  <si>
    <t>偃月刀</t>
  </si>
  <si>
    <t>【基础性能】：该武器可以作为近战武器或箭矢使用。作为近战武器时，发挥其本身属性，作为箭矢时，则叠加弓弩本身的属性（不包含攻击耗点）。其载体必须具备能够将长矛类武器作为箭矢发射的性能。          
【贯穿】（600橙色）：可击破12等级的防御力等级。如果没有击破对方的护甲，则在结算伤害的防御力数值减伤判定时也可以无视300点的防御力数值（仅仅只是无视对方提供防御力等级的防御数值而已，其他特殊类型的减伤则无法无视）。               
【上古神力】（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【龙之末日】（600橙色）：对于龙族敌人，你的常规攻击伤害增加240点，这需要占用你的40点体力上限。                              
【神铁】（500红色）：该武器攻击力额外上升25d5.</t>
  </si>
  <si>
    <t>简介/注释：黑箭是吉瑞安（Girion）家族的传家之宝，传至神射手巴德（Bard）。当史矛革（Smaug）袭击长湖镇时，这是巴德剩下的唯一一支箭矢，巴德以黑箭举弓射入史矛革的左胸（史矛革的弱点），射杀了史矛革。黑箭可能是由山下国王索尔（Thrór）铸造的。不知道黑箭是否具有魔力，但巴德说每次他使用黑箭后，总是能收回的（如贝赖格的戴赖尔）。据某种传说，黑箭的材质是维拉用武器开辟安度因河时，留下的碎屑打造而成，吸收了一整个公国的气运。</t>
  </si>
  <si>
    <t>【基础性能】持有者在每次轮回开始之前，都可以自由决定一次该武器的重量，但是武器的最终重量不能大于使用者的全身负重。
【血战领域】（600橙色）：当战斗超过五回合时，你可指定一个单位与自身进行一次双方最高值属性的对抗。如果对抗成功，则双方进入【血战】状态，双方不可闪避来自对方的攻击，直至战斗结束或是一方死亡。
【传奇武器】（600橙色）：该武器的攻击力上升30d5。
【殖猎印记】（600橙色）：当你对单个目标的伤害达到一定限度时，你将会在他身上留下不可抹去的印记，你能够随时追踪这一印记，直到印记施加方和被施加方有一方死亡为止。
【戮神】（600橙色）：在面对资历高于你1000点以上的敌人时，你的常规攻击伤害+160。
【心意相通】（200绿色）：即便这把武器脱手，你也能随时让武器出现在你的身边。这需要花费你一个瞬发动作。</t>
  </si>
  <si>
    <t xml:space="preserve">简介/注释：曾经屠戮过神灵的长枪，不知经历了何种劫难，最终沦落到飘散于黑暗星空当中。            在万界为三大道所统治的旧时代，一名被尊封为辛天氏的魔神，脱离了天道的掌控，从紫薇星域开始，将三大道的疆域尽数解放。            直到数万年以后，新的轮回再度上演，辛天氏所掌握的魔神，再度发起了反叛，使得整个宇宙进入了新的纪元。数以万计的魔神陨落，而辛天氏也最终身死道消。     长枪枪尖有三滴最为耀眼的血液，分别来自第一纪的荒古之神，长枪的铸造者蒙天氏，和长枪的第二任主人，杀死了蒙天氏的，开辟第二纪元的辛天氏。            或许还会有下一位魔神拾起这杆长枪，再次向如今宇宙的统治者发起反叛。                  只是，命运真的是一个轮回吗？                </t>
  </si>
  <si>
    <t>效果：
【基础性能】持有者在每次轮回开始之前，都可以自由决定一次该武器的重量，但是武器的最终重量不能大于使用者的全身负重。 
【金璋皇极】（600橙色）对对方造成伤害将会吸收180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
【镇守八方】（600橙色）：以使角色在收到了超过自身生命值上限的治疗效果后（由愈合效果带来的治疗不会计算在其中），这部分溢出的治疗量会等量转化为一个仅对角色自身的[防护措施]的耐久度，这个屏障的持续时间固定为1回合（无需耗点，每次出现溢出的治疗量时刷新），屏障的耐久度上限为角色的[壮硕值*5]。当角色同时被多个该词条效果影响时，只取其中耗点最高的效果生效，其余的视作被覆盖。</t>
  </si>
  <si>
    <t>简介/注释：那是久远的过去，千帆与海兽浮波的年代。
是时璃月港城并不太平，海中多魔兽作乱。
传说深海之中盘踞着巨大的阴影。
以漩涡与水龙卷，将坚船粉碎，将猎物拥入无底的海渊。
又有传说，称海中有仙岛长虹浮现而出，气雾从中奔涌…
若有幸运者踏虹而登岛，则必将发掘出掩藏已久的秘宝。
又有传说道，那所谓的岛是栖息浅眠的魔兽。
水手船师之间的传说大多如此离奇。但有一个故事，他们深信不疑。
岩王帝君曾以长枪贯穿长虹，将肆虐大海的漩涡钉死在深海的中央。
据说那一天之后，时常有海豚与鲸在那片海域聚集徘徊，鸣叫歌唱。
有人说海豚与鲸在为自己所崇敬的神明哀哭吁叹，唱着婉转的悲歌。
也有人说它们惊叹岩王帝君的宝槊，竟确实有贯穿长虹落日的力量。
坊间也有传说认为。
终有一天，曾因为岩之君的神枪封印而归于死寂的漩涡会再度苏醒。
风会将深海的腥臭带上陆地，那是九头海蛇般的水龙卷暴起的前兆。
在那时，能镇住那「海里的东西」的，究竟会是谁呢…</t>
  </si>
  <si>
    <t>效果：
【基础性能】持有者在每次轮回开始之前，都可以自由决定一次该武器的重量，但是武器的最终重量不能大于使用者的全身负重。
【长刀斩春秋】（600橙色）：能够击破12级的护甲，即使未能击破也能够削减300点来自护甲等级的减伤。使用者的体力被占用60点。其每回合的首次攻击，能够附带目标壮硕*3的伤害。
【温酒戮贼首】（600橙色）：进行一次爆发+协调的双属性固定值对抗，如果成功则对方无法以防御响应本次攻击；进行一次反应+协调的双属性固定值对抗，如果成功则对方无法闪避响应本次攻击。这一效果仅仅在每回合的第一次攻击当中生效，且两者只能选则其一触发，并共享冷却时间。冷却时间为一次战斗。
【神力举九鼎】（600橙色）：可以提升角色自身[壮硕*15]负重，双手负重[壮硕*6]，单手负重[壮硕*3]，至多提升至600点。当角色同时拥有多个该词条效果时，只取其中耗点最高的效果生效，其余的视作被覆盖。
【寒芒换日月】（600橙色）：该武器的攻击力上升30d5。</t>
  </si>
  <si>
    <t>简介/注释：
酣战未能分胜败，阵前恼起关云长；
青龙宝刀灿霜雪，鹦鹉战袍飞蛱蝶。</t>
  </si>
  <si>
    <t>立绘/外形叙述：一杆有着古朴之意的破败青铜长枪，枪尖沾染着各色的血迹，似乎来自许多种类的生物。</t>
  </si>
  <si>
    <t>立绘/外形叙述：或许能贯穿一切的锋利长枪。挥舞当中，仿佛能见到空气被枪划破的裂痕。</t>
  </si>
  <si>
    <t>立绘/外形叙述：青龙偃月刀，又名‘冷艳锯’，重八十二斤。如刀似刃，长十数尺，寻常人不能近身。</t>
  </si>
  <si>
    <t>制作人：罪初《指环王》</t>
  </si>
  <si>
    <t>制作人：罪初，子任</t>
  </si>
  <si>
    <t>旗</t>
  </si>
  <si>
    <t xml:space="preserve">效果：
【基础性能】持有者在每次轮回开始之前，都可以自由决定一次该武器的重量，但是武器的最终重量不能大于使用者的全身负重。该武器同时可以作为魔导武器使用，公式可更换为赋能攻击公式，规则等同更换。
【元始浊气】（600橙色）：若你的护甲为满级，则当你的壮硕高于对方30点时，可将对方的破甲效果无效化。
【法理护身】（600橙色）：你每有1级的护甲等级，在受到攻击时你就可以得到固定15点的伤害减免，拥有多个连锁护甲词条的角色可以自行选择一个自身拥有的任意等级的连锁护甲生效，其余连锁护甲效果则视为被覆盖（无法生效）。
【混沌衍化】（600橙色）：该武器的攻击力上升30d5.
【大道至理】（600橙色）：发起一次通常攻击，该次通常攻击视为远程攻击，不享受近战重量加成，范围为自身输出对应属性*2，命中以后，能够驱散目标至多3个被赋予的效果。
【混元一气】（600橙色）：你的体力上限+60.
【万劫修持】（600橙色）：你的能量上限+60。
【盘古圣威】（600橙色）：当你的输出主属性与协调之和高于目标时，你本次战斗的前两次攻击无法被以防御应对。
【鸿蒙显化】（600橙色）：当你的反应与协调之和高于目标时，你本次战斗的前两次攻击无法被以闪避应对。
【逆乱混元】（600橙色）：你的近战攻击距离+60m。
【蒙蔽乾坤】（600橙色）：你的主动闪避对抗+90.
【绝灭古今】（600橙色）：你的主动防御对抗+90.
【分辟阴阳】（600橙色）：你的攻击能够击破12级护甲。
【总理五行】（600橙色）：你每回合的首次攻击能够附带目标壮硕*3的伤害。
【破立天地】（600橙色）：你的每次攻击能够燃烧目标8d4点能量，在抽取目标的能量时，若目标的体力值被降低至0点，则这个效果还将额外对对方造成等于[抽取量*5]的额外伤害
【开裂时空】（600橙色）：你的先攻判定+60.
【开天辟地】（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t>
  </si>
  <si>
    <t>简介/注释：话说太极阵中虬首仙提剑而出：“谁人敢进吾阵中来，共决雌雄？”准提道人曰：“文殊广法天尊，借你去会此位有缘之客。”准提道人把文殊广法天尊顶上一指，泥丸复开，三光迸出，瑞气盘旋。元始天尊递一幡与文殊，名曰盘古幡，“可破此太极阵。”文殊广法天尊接幡作偈而出，偈曰：
“混元一气此为先，万劫修持合太玄。
莫道此中多变化，汞铅消尽福无边。”
文殊广法天尊歌罢，虬首仙大呼曰：“今日之功，各显其教，不必多言！”仗手中剑砍来。文殊广法天尊手中剑急架相还。未及数合，虬首仙便往阵中而去。文殊广法天尊纵步赶来。虬首仙进阵，便祭起符印，只见阵中如铁壁铜墙一般，兵刃如山。文殊广法天尊将盘古幡展动，镇住了太极阵，广法天尊现出一法身来。怎见得，有赞为证：
面如蓝靛，赤发红髯。浑身上五彩呈祥，遍体内金光拥护。降魔杵滚滚红焰飞来；金莲边腾腾霞光乱舞。正是：太极阵中皈依大法现威光，朵朵祥云笼八面。
虬首仙见广法天尊现出一位化身，甚是奇异，只见香风缥缈，璎珞缠身，莲花托足。虬首仙无法可治，正欲回避；文殊忙将捆妖绳祭起，命黄巾力士：“拿去芦篷下，听候发落。”广法天尊收了法像，徐徐出阵，上篷来见元始，曰：“弟子已破太极阵矣。”</t>
  </si>
  <si>
    <t>效果：【鸦群风暴】（橙色600）：当你的回合开始时，若你处于潜行状态且未被任何敌方单位发现，你可以通过一个主动动作，对以你为中心半径20m内的所有敌人进行一次通常攻击，若成功命中敌人后，使其移动距离缩减25m，持续2回合。你可以通过再次潜行触发使用该技能。</t>
  </si>
  <si>
    <t>简介/注释：一把破烂的短镰，嘎吱嘎吱发成刺耳的声响，它能够收割麦田吗？亦或是收割谁的恐惧</t>
  </si>
  <si>
    <t>立绘/外形叙述：开天神斧之斧刃融合无量开天功德所化。呈混沌玄黄色。展现时霞光万道、瑞彩千条，散发着唯我独尊的霸气、不可一世的威严。幡体之上，盘古都天神煞之气勃然而发。似要将混沌毁灭，令天地重开。幡面显现有盘古大神手握开天神斧开天辟地之无上图景。幡外有玄奥谶言环绕其上、幡内有开天符箓隐现其中。五色毫光照耀诸天，盘古圣威震慑寰宇。</t>
  </si>
  <si>
    <t>制作人：∑</t>
  </si>
  <si>
    <t>连枷</t>
  </si>
  <si>
    <t>锤</t>
  </si>
  <si>
    <t>棍棒</t>
  </si>
  <si>
    <t>简介/注释：教会的牧师们最喜爱的武器</t>
  </si>
  <si>
    <t>简介/注释：时局动荡,饥荒连年,百姓生活苦不堪言。有一位名叫石为天的壮士,使一杆巨锤,为人豪爽仗义他看不下去百姓受苦,扬言要揭竿而起,跟官府作对。这件事儿传到了官老爷耳朵里,官老爷却说要宴请石为天“不能去啊石大侠,这明摆着是鸿门宴啊!”拥护石为天的百姓纷纷劝阻。“哼,当官的都是些鼠辈,他们又敢把我怎么样?”石为天不以为然,执意要去。提心吊胆的百姓们在鸿宾楼门前等了两个多时辰,才等到石为天拍着肚子出来。怎么样,石大侠!官府的人怎么说?石为天笑着摆摆手,刚想说什么,却见他忽然躬身,表情痛苦。
“完了,完了!官府的混账,果然想要毒死我们石大侠!百姓们见状,泣泪涟涟,甚至有几个就地哀嚎起来。石为天费劲的抬起头,“吃撑了。</t>
  </si>
  <si>
    <t>简介/注释：这是一种长柄狼牙棒，当挥舞柄部来带动沉重的锤头攻击时，会造成很大的杀伤力。</t>
  </si>
  <si>
    <t>立绘/外形叙述：猎魔人工会为各位猎魔人提供的制式武器之一，有着十分强劲的攻击力，需要臂力十分强劲的人才能挥舞的起来，由一个浑身带刺的铁质球体和一个大概30cm左右的带链条握柄组成。</t>
  </si>
  <si>
    <t>立绘/外形叙述：一种长柄狼牙棒，当挥舞柄部来带动沉重的锤头攻击时，会造成很大的杀伤力。</t>
  </si>
  <si>
    <t>制作人：咖啡[图片出处未知]</t>
  </si>
  <si>
    <t>制作人：未知</t>
  </si>
  <si>
    <t>斧</t>
  </si>
  <si>
    <t>[破甲]：一阶效果（黑色100）：可以击破2的防御力等级，如果没有击破对方的护甲，则在结算伤害的防御力数值减伤判定时也可以每级无视50点的防御力数值（仅仅只是无视对方提供防御力等级的防御数值而已，其他特殊类型的减伤则无法无视）。</t>
  </si>
  <si>
    <t>简介/注释：战斗牧师偏好的武器，通常的牧师无法挥舞它来战斗</t>
  </si>
  <si>
    <t>效果：[神圣祝福]二阶效果（绿色 200）：每次攻击都带有额外的40神圣伤害</t>
  </si>
  <si>
    <t>简介/注释：白银之手骑士团高阶圣骑士的制式战锤</t>
  </si>
  <si>
    <t>[变形斩]三阶效果（蓝色300点）：以消耗10点体力值以一个主动动作启动，使用者可以施放一次变形斩，变形斩视为一次通常攻击，但额外造成135点物理伤害，变形斩使用后武器体积增加8点，攻击距离增加1米，战斗冷却三个回合。下一次释放变形斩时，该武器将回归原始形态。</t>
  </si>
  <si>
    <t>简介/注释：工场诡兵器，一般用于猎杀行动，具有斧头的特性，变形之后能施展多样化的攻击模式。</t>
  </si>
  <si>
    <t>[撕裂]三阶效果（蓝色300）：当使用这把武器对目标造成的有效伤害大于一定限度时（具体限度由主持人临场决定），目标每战斗回合下降30点生命值（无法被任何伤害减免阻挡），日常每小时则下降90点生命值，且若角色在陷入失血状态后生命值低于壮硕值*5则所有的战斗判定结果-30，可通过合理包扎解除
[压制]二阶效果（绿色200）：发起攻击时抑制攻击目标30点被动防御对抗值</t>
  </si>
  <si>
    <t>简介/注释：斧头，看起来很大，开了双刃的斧头</t>
  </si>
  <si>
    <t>立绘/外形叙述：整把战锤从外观上来看朴实无华，通体银白的战锤没有任何光鲜亮丽的地方。圣光的力量依附在上面，但是却只有在战锤攻击到敌人身上之时才会迸发出来</t>
  </si>
  <si>
    <t>立绘/外形叙述：擦拭得很是用心的双开刃大斧，握柄长短适中，细心地用动物的毛皮处理后包裹了起来。整个斧面臻臻发亮</t>
  </si>
  <si>
    <t>制作人：沉默《魔兽世界》</t>
  </si>
  <si>
    <t>制作人：数据删除 《血源》</t>
  </si>
  <si>
    <t>【致命一击】（600耗点橙色）：这把武器可以使每此自己行动轮，第一次命中的攻击对敌人造成的有效伤害增加3倍敌方壮硕值的额外物理伤害。</t>
  </si>
  <si>
    <t>简介/注释：来自变量之轮的订制产业，由无数不同世界的手艺糅合加工而出，而它的外形则是处于订制者恶趣味，被定义为了一个奖杯的形状。</t>
  </si>
  <si>
    <t>[轰雷殴打者符文]五阶效果（500点）：通常攻击增加100伤害
[精金凿]六阶效果（600点）：可以击破12级的防御力等级，如果没有击破对方的护甲，则在结算伤害的防御力数值减伤判定时也可以无视300点的防御力数值（仅仅只是无视对方提供防御力等级的防御数值而已，其他特殊类型的减伤则无法无视）。</t>
  </si>
  <si>
    <t>简介/注释：轰雷殴打者相传乃是世上最失败的屠夫之一格姆林•雷须的武器，原名雷铸符文裂盔凿金者•欧克斩斧，作为最早的屠夫誓言遵循者之一他以身作则对那些意志并不坚定仍然保留矮人特有的厚重甲胄的“屠夫模仿者”嗤之以鼻他特地从符文铁匠难得的命令其创新一个“给我造一个只要拿上斧子就什么都举不动的符文！”事实证明他的选择是无比正确的，尤其是他赤裸上身沐浴在龙血中高举着这柄战斧在一次足以被载入史诗中的跳劈中收获了一头龙的装饰绘画板，这也鼓舞了所有的矮人“矮人即便是不穿甲胄已然能够如此的伟大”，只可惜这名失败的屠夫还没有意识到屠夫最屈辱的死法并不只有老死，也有可能是在一场酒馆大混草时被一个莫名其妙喷出来的啤酒桶木塞砸中太阳穴一命呜呼…好在他的子嗣继承了他的衣钵，可惜他却并没能与他的父亲一般勇敢，他死在了和一名没有武器的兽人军阀单挑中，自此这柄具有传奇意义的武器就这么被改名落入绿皮手中下落不明</t>
  </si>
  <si>
    <t>[灵击]一阶效果（100点）：该武器可以伤害灵体
[豪勇投掷者]一阶效果（200点）：消耗5点体力，本次通常攻击将武器以投掷方式掷出，投掷距离为角色的[壮硕值+爆发力]米。
[归去来兮]二阶效果（200点）：将武器投掷后可以在消耗10点体力将其卡在敌方身体或是场景中的武器收回手中，当武器被他人使用【武器可以被对方举起】时无法召回</t>
  </si>
  <si>
    <t>简介/注释：为数不多的由符文领主所用的巨斧，他的使用者并非那些曾经的传说一至伟大，甚至在矮人之中的风评也并不算好，那便是黑鼠李一个触及矮人禁忌词汇【创新】的年轻学者，在在远古的矮人遗迹之中发现残缺的蒸汽战舰图纸之后他便每日沉迷其中对一切都充耳不闻，论矮人的固执，如果你免费的为酒馆中的一名长须矮人送上一杯啤酒他将会如数家珍的将这些富含矮人精神的典故，譬如他们是如何因为人类在工程结款中少付了2便士而倾巢出动摧毁了为其铸造的宏伟要塞，更别提自火枪发明之时就开始的恩怨，每每说到火枪，这名老者便涨红了脸连那毛刷一般粗厚坚硬的长须都膨胀了一倍，历声呵斥着火枪的种种不是譬如狗屎的弹道，遮眼的烟雾和最重要的一点，用枪的都是些小屁孩火枪这种几乎没有上手难度的玩具甚至挫败了他从古至今留下的手弩市场，这显然就可以声明他就是“弩派”，然而话还没完鉴于他挑起话题的言论一场新的酒馆大混战又要开始了。鉴于如此恶劣的古板的难以创新技术的文化环境导致了黑鼠李开始了自我放逐，当然还有更加重要的一点，他并不知道书籍之上记录的海到底是什么样的地方，而矮人之中那些被传统文化所迫害的年轻学者们亦受到了来自黑鼠李的感召与他一同踏上了自我放逐的道路。他们在帝国的船坞中第一次见到了战船，大海，以及在山中堡垒中完全不曾见过的东西，不过这也让他们意识到了一件事人类的工艺虽然不比矮人，甚至粗糙得永远不可能与矮人的工匠造物相提并论，但他们的思想却比矮人的如顽石或是钢铁一般顽固不化的想法要多得多，矮人虽然拥有许多的宗师，但他们却已经几乎没有了创新能力，而年轻的矮人往往需要吧自己最具备活力，思想最有创意的时间都奉献给了无趣古板的教条奉献之中。最终，黑鼠李在帝国人羡慕的目光之中在帝国的船坞里铸造了属于自己的蒸汽巨轮，与他的学者一起踏上了征服大海的征途。
一名好的船长，他的斧子应该要比自个儿战舰还华丽！———黑鼠李</t>
  </si>
  <si>
    <t>[必须双手使用此武器才能触发以下效果]
[屠族]六阶效果（600点）：针对某一特定被[指名]的种族附加160点额外伤害
[灭绝血誓]四阶特效（400点）：针对某一特定被[指名]的种族攻击将击破12级防御，如果没有击破对方的护甲，则在结算伤害的防御力数值减伤判定时也可以无视300点的防御力数值
[怨恨指名]一阶效果（100点）：为[屠族]与[灭绝血誓]指定种族，只能在轮回开始之前指定（需要和主持人说明）</t>
  </si>
  <si>
    <t>简介/注释：屠族者，即便是在矮人酒馆中吹嘘勇武以及经验的长须者们都会为之一寒的血腥武器，但更多的仍是对其传说的向往，相传它的使用者是一名被斯卡文鼠人围攻的矮人地下堡垒的最后一位幸存者，当他通过即将崩塌的隧道逃至另外的堡垒后他便为自己竖起了高耸的恶魔之角（屠夫特有的橙色莫西干）令领主见证自己的血誓，以腌脏的鼠血淬火锻造的武器，从那以后就再也没有人见过他了，这样莽撞愤怒且悲哀的受害者在矮人的历史上并不少见，时间会抚平一切，很快矮人们就快要忘记这名执着的屠夫，直到某一天他再度出现了。此刻的他身上似乎已经没有什么完整的部位了，即便是屠夫那坚硬醒目的恶魔之角都软嗒嗒的蓬乱的散落披挂在头顶，他用残缺的双手拄着自己完好无缺的屠族者来代替已经消失的脚掌走回要塞，当众人前来迎接并准备挽留这名到来屠夫的生命时，他却突然倒下停止了呼吸，长须矮人们常说没有死在战斗中的屠夫是屈辱的，玷污了荣耀的，可他却不同，他是微笑着停止着呼吸，在他那不应该有任何防护与装束的上身却别着一根违和的破损的女式头带</t>
  </si>
  <si>
    <t>立绘/外形叙述：无比巨大厚重的斧子，刃口破裂的沟壑中早已沾染上了无法清洁的血迹，当人双手使用时会突然变得厚重同时天空也将升起黑色云幕，在阵阵骇人的雷响中，真正的勇士将会用他开启赴死之旅</t>
  </si>
  <si>
    <t>立绘/外形叙述：有着华丽装饰的铜色矮人战斧，镌刻着为其赋予无数常人难以理解的符文，经过精心维护的战斧无疑显示着其原主人对其的爱护。</t>
  </si>
  <si>
    <t>立绘/外形叙述：传统的矮人战斧，但那不完整的符文却是对斯卡文鼠人最深切，最恶毒的诅咒，萦绕其中的血腥传说依旧震慑着鼠人，而这份超人的传说亦仍在激励着矮人钢铁般的意志</t>
  </si>
  <si>
    <t>锤形火器</t>
  </si>
  <si>
    <t>[雷电之力]五阶效果（红色500）：以一个主动动作释放，发起一次通常攻击，在命中时额外附带150点能量伤害。
[破甲]六阶效果（橙色600）：该武器可以击破12的防御力等级，并且在结算伤害的防御力数值减伤判定时也可以无视300点的防御力数值（仅仅只是无视对方提供防御力等级的防御数值而已，其他特殊类型的减伤则无法无视）。</t>
  </si>
  <si>
    <t>简介/注释：破坏一切阻拦，笔直地向着前方挥舞，如划开风暴般。</t>
  </si>
  <si>
    <t>[认主]三阶效果（蓝色300）：该武器有意识，当持有者呼唤时会自动飞回持有者手中，移动速度等同于[10*角色的爆发力/回合]。 
[可变重量]二阶效果（绿色200）：当他人想拿起时，该武器的重量自动变成那人双手负重上限*2，且虽然他人无法拿起妙尔尼尔，但妙尔尼尔无法因此对其造成伤害
[雷电之力]五阶效果（红色500）：以一个主动动作释放，发起一次通常攻击，在命中时额外附带150点能量伤害。</t>
  </si>
  <si>
    <t>简介/注释：凡能举起此锤者，如果他值得拥有，都能获得与雷神同样的能力。</t>
  </si>
  <si>
    <t>【粉碎】（600橙色）：可击破12等级的防御力等级。如果没有击破对方的护甲，则在结算伤害的防御力数值减伤判定时也可以无视300点的防御力数值（仅仅只是无视对方提供防御力等级的防御数值而已，其他特殊类型的减伤则无法无视）。
【地狱之锤】（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【伟大的死亡】（600橙色）： 发起一次长达10ap的引导，并消耗40体力值，对自身周围至多8个目标发起一次附加240伤害的常规攻击。
【压迫者】（600橙色）：该武器的攻击力额外提升30d5。</t>
  </si>
  <si>
    <t>简介/注释：葛龙德是魔苟斯（Morgoth）的巨大钉头锤，又称“地狱之锤”。魔苟斯曾以葛龙德与诺多族（Noldor）精灵最高君王芬国昐（Fingolfin）抟斗，当葛龙得打在地上时，会在地面击出一个坑洞。魔苟斯企图杀死芬国昐，但自己亦身受重伤。</t>
  </si>
  <si>
    <t>[轰击（绿色200）]：本武器拥有1个弹匣，弹匣内仅可填装道具 “阔剑地雷”，可消耗一个瞬发动作引爆填装的“阔剑地雷”，对接触的目标造成5d10的伤害并且会消耗掉弹匣里的“阔剑地雷”。</t>
  </si>
  <si>
    <t>简介/注释：吸血鬼猎人冷砂专门配备的武器，可以做到在0距离进行伤害巨大的轰杀，所以经常用来攻击难以击溃的敌人，例如恢复能力超强的血族</t>
  </si>
  <si>
    <t xml:space="preserve">立绘/外形叙述：矮人王伊特里为索尔锻造了新的武器——暴风破坏者（Storm breaker），由恒星之火与“漫威”宇宙里四大金属中的烏路金属锻造并加上格鲁特的一只手臂作为手柄完成了这把武器。
</t>
  </si>
  <si>
    <t>立绘/外形叙述：妙尔尼尔（Mjolnir）又称姆乔尔尼尔、雷神之锤（Thor's Hammer），包含挂绳全长约0.58米，锤头为灰色方形，是由即将湮灭的恒星中心部分与“漫威”宇宙里四大金属中的烏路金属锻造。配有一把由棕色皮革包裹的圆形短柄，握柄由世界之树的木材制成。手柄尾部有一条环形挂绳。</t>
  </si>
  <si>
    <t>制作人：根源式《漫威》</t>
  </si>
  <si>
    <t>重锤</t>
  </si>
  <si>
    <t>链锤</t>
  </si>
  <si>
    <t xml:space="preserve">【裁决】（400紫色）：此次攻击对敌人造成的有效伤害增加2倍敌方壮硕值的额外伤害。     </t>
  </si>
  <si>
    <t>简介：据传，这种武器曾经被一位统治了大片疆域的王者使用。他以此杖杖责臣下，也曾以此杖击碎敌人的头颅。</t>
  </si>
  <si>
    <t>【山怪之壮硕】（200绿色）：使用者的壮硕+10。
【原始本垒打】（100黑色）：消耗一次主动动作，发起一次附带30伤害的常规攻击。</t>
  </si>
  <si>
    <t>简介：成年山怪的腿骨，其灵魂也寄居其中，只有凭借纯粹的力量打倒他们才能获得其认可。</t>
  </si>
  <si>
    <t>效果：基础性能：该武器的重量在每次轮回开始前可以自行决定一次，但不能低于600，也不能超过使用者全身最大负重。 
在购买时，使用者可以随意选择任意条属性进行附加（【永冻晶矿】默认必须添加），购买时只需要为词条付出耗点*20的积分即可，但是一旦没有选择全部词条而后续又需要解锁词条，那么就需要花费等同于耗点*25的积分。
【永冻晶矿】（橙色600）：占用20点体力上限，攻击命中目标后，会给目标造成“冻伤3”效果，持续3回合。冻伤不可叠加但可以刷新。（[冻伤3]：冻伤者与壮硕、爆发和协调相关的判定下降60点结果值，且角色发起的主动攻击动作判定额外再下降30点结果值。）
【月落乌啼】（橙色600）（未解锁）：在命中目标后可以选择与目标强制进行一次壮硕对抗，若对抗成功则使其触发[眩晕]debuff，眩晕持续时间固定为1战斗回合，此效果对同一目标在一次战斗中至多生效一次。（[眩晕]：强制使目标跳过他的下个行动轮（无论是在当前回合还是在下回合）并打断他目前正在进行的行动。）
【压迫点】（橙色600）（未解锁）：攻击力额外提升30d5。
【重击】（橙色600）（未解锁）：消耗40体力，引导9ap，发起一次附带360伤害的常规攻击，冷却时间3回合。
【腐蚀】（橙色600）（未解锁）：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
【碎裂冲击】（橙色600）（未解锁）：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t>
  </si>
  <si>
    <t>简介/注释：冰移可以碾碎山峰，这把冰锤的效果也是一样。</t>
  </si>
  <si>
    <t>效果：该武器无法直接兑换，需拥有武器：浅打，并消耗10000积分（二者价格差值*1.25）升级而来。
【始解】（绿色200）：被动效果：攻击附加40伤害。
【五形头】（蓝色300）：被动效果：普攻获得6级护甲击破效果。</t>
  </si>
  <si>
    <t>简介/注释：原作死神中，大前田希千代的武器。始解会让武器变成链锤，没有特殊效果。</t>
  </si>
  <si>
    <t>立绘/外形叙述：看起来象根木杖，但其实却是用精良的铸铁打造而成。有着九节凸起，象征着王权的威严。</t>
  </si>
  <si>
    <t>立绘/外形叙述：巨大的腿骨。看上去像是某种人形两足生物的腿骨。</t>
  </si>
  <si>
    <t xml:space="preserve">立绘/外形叙述：短柄的链锤，锤头是钉锤的样式
</t>
  </si>
  <si>
    <t>制作人：大世落幕《Warframe》</t>
  </si>
  <si>
    <t>重型钉锤</t>
  </si>
  <si>
    <t>长柄巨锤</t>
  </si>
  <si>
    <t>[夜陨之吻]六级效果（橙色600）：这把武器在命中一个资历值不低于自身500点且具有灵魂的目标时，可以在杀死他时永远的夺取他的灵魂，并使用这些灵魂来强化这把武器，这可以永久的使这个效果的伤害再额外造成15点（这个效果至多叠加10次，在每次开始一场干涉任务时刷新）
[轮回绝境]六级效果（橙色600）：使用者可以使用一个动作选定10m内的一个目标，消耗30点能量与能量上限与将其带入半径50m的生与死的位面夹缝中，在生与死的位面夹缝中任何外部的行为都无法干涉内部（冷却时间为日常时间8个小时）；因为调律者并不属于死者世界的一员，因此这个位面夹缝将会排斥维持它的调律者，这对于使用者而言将是极大的负担，生与死的位面夹缝每开启一回合消耗使10点能量值，至多存在5个战斗回合/或使用者的剩余能量不足以维持位面夹缝，持有者也可以主动选择解除这个效果（扣除的能量上限将在回到中枢后回复）</t>
  </si>
  <si>
    <t>简介/注释：死者领域的霸主，莫德凯撒在征服生者世界时所使用的武器，这柄屠戮了无数英雄豪杰的重型钉锤有着能在生与死的交界间打开夹缝的能力</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</si>
  <si>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形态转换]四阶效果（花费10000点积分解锁）：以一个瞬发动作启动，这把武器将在[墨丘利之锤]与[墨丘利之炮]之间转换；在[墨丘利之锤]形态下，这把武器视为一把近战武器，且可以使用以下效果中属于[墨丘利之锤]的部分；在[墨丘利之炮]形态下，这把武器获得200点额外的最大射程，但取消重量伤害加成，且可以使用以下效果中属于[墨丘利之炮]的部分（但不被视为一把远程武器，仍然采取近战武器的结算模式），这个效果在战斗中具有3回合的冷却时间。
[雷霆一击/电能激荡]四阶效果（花费10000点积分解锁）：在[墨丘利之锤]形态下，消耗20点体力以一个主动动作发动，对近身范围内的一个目标进行一次通常攻击，在命中后与目标强制进行一次[角色的爆发/精神属性与目标的壮硕的对抗]，若成功则可以将目标向你面朝的方向击退至多20m。若击退路径上存在其他的物体或其他角色，则对被击退者和撞击到的目标都额外造成150点物理伤害；在[墨丘利之炮]形态下，消耗20点能量，可以以一个主动动作对一个射程范围内的目标执行一次通常攻击，这次攻击会在即将接触目标时炸开并使这次攻击可以影响半径3m内的所有角色，并附加180点额外能量伤害。这个技能的两个效果都有三回合的冷却时间，分别计算冷却。
[电能立场/超能电荷]五阶效果（花费12500点积分解锁）：在[墨丘利之锤]形态下，以一个瞬发动作发动，墨丘利之锤将会在角色的四周创造出一层由电弧形成的立场，环绕在角色周身5m内的区域。每当有角色接触这个区域或在这个区域内进行行动，都将进行一次RD100&gt;40的判定，若失败则该角色将陷入[麻痹1]的负面影响，麻痹效果持续一回合。维持这个效果每回合需要消耗8点能量值，至多维持三回合；在[墨丘利之炮]形态下，消耗20点体力以一个主动动作发动并进行一次限定只使用该武器的通常攻击，这个攻击动作将被转变为三次独立的攻击，但最终这三次独立的攻击最终都只能造成一半的伤害（于所有的伤害加成最后结算，不包括负面效果）。这个技能的两个效果都有五回合的冷却时间，分别计算冷却。
[苍穹之跃/过载急速]六阶效果（花费15000点积分解锁）：在[墨丘利之锤]形态下，以一个主动动作消耗40点体力发动，角色将高高跃起并对自身跳跃范围内的一点发起一次只能使用该武器的通常攻击。这次攻击在角色落地时对落点中心半径3m内的至多三个目标造成等同于角色跳跃高度*2的额外能量伤害，而对半径20m内的至多五个目标造成等同于总伤害一半的伤害；在[墨丘利之炮]形态下，消耗40点能量以一个瞬发动作开启，使角色在本回合自身行动轮内的至多三个非引导动作可以不消耗AP进行，同时这些动作的结算优先级都会被视为是瞬发动作。这个技能的两个效果都有一整场战斗的冷却时间，分别计算冷却。</t>
  </si>
  <si>
    <t>简介/注释：海克斯科技是魔法与科技的全新意外融合物，被用来制造任何人都可以使用的精美工艺品，而不是专门提供给那些具备奥术天资的少数人。这把可以在战锤与手持火炮之间变形的，便是塔利斯议员所研制的原型海克斯武器，在他的手中，这把武器展现出了海克斯科技那可怕的威能，但这究竟是福是祸呢？</t>
  </si>
  <si>
    <r>
      <rPr>
        <sz val="11"/>
        <color rgb="FFFFFFFF"/>
        <rFont val="宋体"/>
        <family val="3"/>
        <charset val="134"/>
      </rPr>
      <t>效果：
[沉重]：（-100）：占用使用者10点体力上限
[破甲]：二阶效果（绿色200）：可以击破4的防御力等级，如果没有击破对方的护甲，则在结算伤害的防御力数值减伤判定时也可以每级无视100点的防御力数值（仅仅只是无视对方提供防御力等级的防御数值而已，其他特殊类型的减伤则无法无视）。
[无坚不摧]：二阶效果（绿色200）：在将要发动一次近战攻击时，如果本回合未进行被动防御（不论对抗成功与否），则在本次攻击时，可以在当前穿戴的所有防具中选择一件，获得等同于其防御力耗点对应的常规伤害加值（至多90点，对应3防御等级450耗点，如果选定的防具防御力耗点不为150的倍数，则向下取整至150的倍数）。在攻击后直到下一个战斗回合开始前，不能再选择进行被动防御对抗，且被选择的防具暂时失去其所有效果。（视为无效果道具）（倘若失去某些数值上限，则按照100/100</t>
    </r>
    <r>
      <rPr>
        <sz val="11"/>
        <color rgb="FFFFFFFF"/>
        <rFont val="Segoe UI Symbol"/>
        <family val="2"/>
      </rPr>
      <t>➡</t>
    </r>
    <r>
      <rPr>
        <sz val="11"/>
        <color rgb="FFFFFFFF"/>
        <rFont val="宋体"/>
        <family val="3"/>
        <charset val="134"/>
      </rPr>
      <t>90/90、90/100</t>
    </r>
    <r>
      <rPr>
        <sz val="11"/>
        <color rgb="FFFFFFFF"/>
        <rFont val="Segoe UI Symbol"/>
        <family val="2"/>
      </rPr>
      <t>➡</t>
    </r>
    <r>
      <rPr>
        <sz val="11"/>
        <color rgb="FFFFFFFF"/>
        <rFont val="宋体"/>
        <family val="3"/>
        <charset val="134"/>
      </rPr>
      <t xml:space="preserve">90/90形式来计算）
</t>
    </r>
  </si>
  <si>
    <t>简介/注释：
他的意志，无法动摇
他的战锤，无坚不摧
他的敌人，无可拯救</t>
  </si>
  <si>
    <t>效果：
该武器无法直接兑换，需拥有武器【无坚不摧之力（紫色）】，并消耗21250积分升级而来。
[沉重]：（-200）：占用使用者20点体力上限
[破甲]：四阶效果（紫色400）：可以击破8的防御力等级，如果没有击破对方的护甲，则在结算伤害的防御力数值减伤判定时也可以每级无视200点的防御力数值（仅仅只是无视对方提供防御力等级的防御数值而已，其他特殊类型的减伤则无法无视）。
[无坚不摧]：（紫色400）：在将要发动一次近战攻击时，如果本回合未进行被动防御（不论对抗成功与否），则在本次攻击时，可以在当前穿戴的所有防具中选择一件，获得等同于其防御力耗点对应的防御力的常规伤害加值（上限为180点，对应6防御等级900耗点，如果选定的防具防御力耗点不为150的倍数，则向下取整至150的倍数）。在攻击后直到下一个战斗回合开始前，不能再选择进行被动防御对抗.且被选择的防具暂时失去其所有效果（视为无任何效果道具）
[借力打力]：（紫色400）：该武器的通常伤害额外提升80点</t>
  </si>
  <si>
    <t>立绘/外形叙述：这把战锤有着华丽的黄铜色结构，锤柄由红色的高等布料缠绕。锤头的正中镶嵌着给予它动力的湛蓝色海克斯宝石，而变形装置的拉杆则位于锤柄的中段，只需要将其扳起成为一个独立的握把便可以使战锤变形为火炮。</t>
  </si>
  <si>
    <t>制作人：往日之苦《英雄联盟》</t>
  </si>
  <si>
    <t>制作人：龙舌兰日落-《魔兽世界》</t>
  </si>
  <si>
    <t>效果：
该武器无法直接兑换，需拥有武器【无坚不摧之力（橙色）】，并消耗27500积分升级而来。
[沉重]：（-300）：占用使用者30点体力上限
[破甲]：六阶效果（橙色600）：可以击破12的防御力等级，如果没有击破对方的护甲，则在结算伤害的防御力数值减伤判定时也可以每级无视300点的防御力数值（仅仅只是无视对方提供防御力等级的防御数值而已，其他特殊类型的减伤则无法无视）。
[无坚不摧]：（橙色600）：在将要发动一次近战攻击时，如果本回合未进行被动防御（不论对抗成功与否），则在本次攻击时，任意选择数件防具，获得等同于所有选择的防具的防御力耗点之和对应的防御力的常规伤害加值（上限为360点，对应12级防御1800耗点，如果防具防御力耗点之和不为150的倍数，则向下取整至150的倍数）。在攻击后直到下一个战斗回合开始前，不能再选择进行被动防御对抗.此效果生效后具有1回合冷却时间，且被选中的防具暂时失去其所有效果（视为无任何效果道具）
[借力打力]：（橙色600）：本武器的通常伤害上升30D5。
[信仰之力]：（橙色600）：攻击命中目标后给目标造成“麻痹3”效果持续1回合（[麻痹3]：角色除精神与眷顾外其他属性相关的判定下降45点结果值，且角色进行任何需要消耗AP的行动时，都需要进行一次难度为80点的[壮硕属性鉴定]，若判定失败需要额外消耗1点AP才能执行。且当角色累计触发了三次麻痹效果后，角色最后一次使用的肢体部位将受到[部位麻痹]效果的影响。）</t>
  </si>
  <si>
    <t>手术刀</t>
  </si>
  <si>
    <t>吉他</t>
  </si>
  <si>
    <t>匕首</t>
  </si>
  <si>
    <t>软鞭</t>
  </si>
  <si>
    <t>【尸僵】一阶效果（黑色100）：这把武器造成的伤害绝不会产生流血或烧伤，同样的如果使用这把武器划伤（受到等于武器伤害的伤害，光明生物需要受到恶念的效果）烧伤或流血部位则会解除烧伤以及流血的负面状态（造成两种负面状态的来源的优先度低于等于100）。同时这把武器的攻击产生的痛感较低，难以达成痛击（无法触发痛击词条）。
【恶念】三阶效果（蓝色300）：对光明生物额外造成80伤害。</t>
  </si>
  <si>
    <t>简介/注释：年轻的孩子偷走了父亲的手术刀，一刀一刀地割下自己的肉，这不会很痛，也不会流血。
年轻的孩子在万圣节前往了派对，如愿以偿地成为了最恐怖的化妆者，他高兴地吃掉了他的朋友。</t>
  </si>
  <si>
    <t>效果：[激昂]三阶效果（蓝色）：以小黄蜂为媒介使用与音乐有关的技能时将能提高60点能量伤害或提高90点的恢复效果（如果该音乐技能不能造成能量伤害或不能回血则无法生效效果）无[乐器学]生活技能或[乐师]职业，小黄蜂将沦为伤害为1d5的烧火棍。</t>
  </si>
  <si>
    <t>简介/注释：小黄蜂是铁克禁卫军，东城卫团长呼延觉罗·修最亲密的战友。</t>
  </si>
  <si>
    <t>【高频震动】（黑色100）：可击穿2级护甲，若没有击破对方的护甲，则在结算伤害的防御力数值减伤判定时也可以无视50点的防御力数值（仅仅只是无视对方提供防御力等级的防御数值而已，其他特殊类型的减伤则无法无视）</t>
  </si>
  <si>
    <t>简介/注释：利用高频锯齿原理，刀刃频率极高温度极高，被切割物体切口处通常火星四溅甚至融化，可瞬间斩断被攻击物体。</t>
  </si>
  <si>
    <t>[电击触点]二阶效果（绿色200）：该武器在命中时将额外造成40点能量伤害</t>
  </si>
  <si>
    <t>简介/注释：以高能元导电鞭身复合材料制成，其释放出的电压高达3000V。且能够随时关闭电流。</t>
  </si>
  <si>
    <t>立绘/外形叙述：一把平淡无奇的手术刀，摸着会有一丝凉意，刀刃露出点点寒芒。在刀柄的尾端，有个小小的红点，似乎是用血做的标记。</t>
  </si>
  <si>
    <t>立绘/外形叙述：银色的匕首上如果用放大镜仔细去看，会发现刀刃上是两排方向不同的锯齿，在握紧匕首柄时，两排锯齿会以超音速高频转动，散发出耀眼的银光。</t>
  </si>
  <si>
    <t>立绘/外形叙述：黑色的绝缘护手，鞭身是带着金属倒刺的导电材料，主要能源装载与护手内部 护手上有一个用塑料罩保护住的电压开关，只要按下就会开启高压电。</t>
  </si>
  <si>
    <t>制作人：kira</t>
  </si>
  <si>
    <t>制作人：未巳[图片源于网络]</t>
  </si>
  <si>
    <t>制作人：小死《无限恐怖》</t>
  </si>
  <si>
    <t>短柄小刀</t>
  </si>
  <si>
    <t>铁鞭</t>
  </si>
  <si>
    <t>长鞭</t>
  </si>
  <si>
    <t>[告别单身]（绿色200点）：对一直以来都没有找到过伴侣的目标造成伤害时，伤害额外增加80点物理伤害（丧偶或者失恋过的不会受到这种效果的伤害），这一标准由主持人判定，对调律者则会因为难以划定的缘故默认变更为额外造成40点物理伤害</t>
  </si>
  <si>
    <t>注释：似乎是在一场玩笑过后，巫师一时兴起将一种奇怪的附魔加持到了这把普通的小刀上面。</t>
  </si>
  <si>
    <t>简介/注释：一把写着新手之友四个字的铁鞭，不知道是不是真的，据说这是烈日在深渊的住所里耗费多日，根据自身在罗德兰的经验打造而成，但苦于其完全没有学习过锻造，所以此武器也较为粗糙</t>
  </si>
  <si>
    <t>[增幅]六阶效果（橙色600）：常规攻击额外提升120点伤害量   
[命中增幅]一阶效果（黑色100）：增加15点主动防御判定。</t>
  </si>
  <si>
    <t>简介/注释：雪山有金色巨蛇，其皮柔若棉絮坚如金刚，巧匠觅之一幅而作九尺软鞭，舞动时宛若金蛇复活。</t>
  </si>
  <si>
    <t>[真心话]三阶效果（蓝色）：凡是被痛不欲生实话鞭，鞭中之人（造成有效伤害后）接下来一个小时每一句话都是发自肺腑的真心话，没有半句谎言！精神超过20的单位将免疫该效果</t>
  </si>
  <si>
    <t>简介/注释：相传是明朝时期，东厂统领亲手密制的刑鞭，专门用来对付难以驯治的狂人，由海南软铁编成，任何强壮的体魄只要挨上三鞭就会吐出心中的实话、隐私，是一种极奇特的兵器。</t>
  </si>
  <si>
    <t>外形叙述：一把普普通通的匕首，唯一与众不同的是它的上面偶尔会流动一丝丝淡蓝色不引人注目的魔力波动。</t>
  </si>
  <si>
    <t>立绘/外形叙述：由钢铁铸造的八角型铁鞭，共分为八节，总长度大约是1m，鞭顶尖锐，呈金字塔状，护手为圆珠状，握柄铁制，圆柱形，长约30cm，握柄上刻着新手之友四个大字，握柄的末端有着一个小型的圆形配重块，上面写着烈日打造四个小字</t>
  </si>
  <si>
    <t>制作人：烈日</t>
  </si>
  <si>
    <t>制作人：幼幼兮</t>
  </si>
  <si>
    <t>制作人：慢性子的未巳 出自《终极一班》</t>
  </si>
  <si>
    <t>手杖</t>
  </si>
  <si>
    <t>暗器</t>
  </si>
  <si>
    <t>【小丑】六阶效果（橙色600）：对小丑（泛指职业与装扮）的通常攻击额外造成160物理伤害</t>
  </si>
  <si>
    <t>简介/注释：手杖的杖头由神秘银质物体制造，杖身由神秘的域外木材制作，上面似乎还残留着独属于小丑的狂笑</t>
  </si>
  <si>
    <t>[无极音频]五阶效果（红色500）：【瞬发】消耗20点能量值，释放造成当前剩余[意志*2]的非常规能量伤害，最高400点，冷却五回合，其攻击范围由主持人进行判定，无[乐器学精通]生活技能或[《乐飞经》]职业技能，无法拿起铁克无极，会默认被一种超自然力量所限制（主持人可自行描述（口胡））</t>
  </si>
  <si>
    <t>简介/注释：它毕生的使命就是等待终极铁克人的召唤，而它发出的无极音频，可驱动所有自然界、异能界、魔界所有邪恶的能量。也唯有终极铁克人可制衡并控制它，不被其巨大能量所诱惑而迷失神智。</t>
  </si>
  <si>
    <t>【锋利】四阶效果：锋利的边沿令攻击额外造成80物理伤害。</t>
  </si>
  <si>
    <t>简介/注释：所谓高手，“飞花摘叶，亦可伤人”。某个富家公子为了装武林高手命人打造的两件武器之一。外表看似树叶，实际上是铁制匕首，前端锋利用于攻击，后端用软物质包裹，作为握柄。</t>
  </si>
  <si>
    <t>【藏线】一阶效果：花的底部有一个小环，握住环并甩出，即可弹出伸缩钢线，从而进行最大攻击距离10米的远程攻击，之后钢线会自动缩回。
【花瓣】三阶效果：花瓣上暗藏的锯齿会割伤对方的身体。对目标造成的有效伤害大于一定限度时（具体限度由主持人临场决定），目标每战斗回合下降30点生命值，日常每小时则下降90点生命值，且若角色在陷入失血状态后生命值低于壮硕值*5则所有的战斗判定结果-30。可以通过合理的包扎来解除此效果</t>
  </si>
  <si>
    <t>简介/注释：所谓高手，“飞花摘叶，亦可伤人”。某个富家公子为了装武林高手命人打造的两件武器之一。外表看似鲜花，实际上是铁制暗器，暗藏钢线锯齿。</t>
  </si>
  <si>
    <t>立绘/外形叙述：一把外形诡异的修长手杖，但在凡人中这样外形的手杖也不是可以轻易买到的，杖头是一个狮子的头颅样式，杖身则纹着奇异的花纹，在黑夜中很难看出</t>
  </si>
  <si>
    <t>立绘/外形叙述：粉色花瓣，青色花萼，仔细查看，可以发现花瓣上有精巧的锯齿，翻过来看，可以看见一个白色小环。整体触感均为金属。</t>
  </si>
  <si>
    <t>制作人：白夜</t>
  </si>
  <si>
    <t>圣典</t>
  </si>
  <si>
    <t>变形武器</t>
  </si>
  <si>
    <t>特殊武器</t>
  </si>
  <si>
    <t>【破甲符文】（600耗点橙色六阶）:可击破12等级的防御力等级。如果没有击破对方的护甲，则在结算伤害的防御力数值减伤判定时也可以无视300点的防御力数值（仅仅只是无视对方提供防御力等级的防御数值而已，其他特殊类型的减伤则无法无视）。
【放血】（100耗点黑色一阶）:对目标造成的有效伤害时，目标每战斗回合下降15点生命值，日常每小时则下降45点生命值，且若角色在陷入失血状态后生命值低于壮硕值*5则所有的战斗判定结果-15。可以通过合理的包扎来解除此效果。
【诅咒】（400耗点紫色4阶）:持有该词条的角色命中的生物类目标，目标在两回合内所受到的任何生命恢复效果都将减半（向上取整），效果可刷新但无法叠加。
【反法术场】（300耗点蓝色三阶）:在对方引导技能时可使用一次瞬发动作，根据效果等级通过与对方进行一次我方判定结果-10的精神对抗，成功后可打断对方的施法并让对方的法术强制陷入冷却（无冷却则不陷入），失败也可以根据效果等级使对方正在释放/引导的法术额外添加2AP的额外引导时间，无法打断瞬发技能，一场战斗仅可使用一次
【蛇毒】（600耗点橙色六阶）:可以使每此自己行动轮的第一次攻击对敌人造成的有效伤害增加3倍敌方壮硕值的额外伤害，该词条仅可生效一个。
【绞杀】（500耗点红色五阶）:消耗一个主动动作和20体力，发起一次附加180伤害的常规攻击</t>
  </si>
  <si>
    <t>简介/注释：这是传说中的刺客大师奥菲利亚·洛德所使用的匕首，上面沾染了数位传奇施法者的血液，把随着他一起名扬天下。但是在这位刺客大师死亡之后，这把匕首却下落不明，消失不见。
最后，被一位孩童在蛇的蜕皮当中发现，就如一个轮回一样，死与生，新与旧的接替，一位新的刺客大师出现在大陆上面。</t>
  </si>
  <si>
    <t>[净化铭文]二阶效果（绿色200） ：因为上面刻着驱魔的铭文，所以在使用此圣典物理攻击黑暗物种时，伤害增加60点。</t>
  </si>
  <si>
    <t>简介/注释：净化圣典的制作过程可谓是相当复杂的，因为除了它们的每页都是用坚硬的钢材锻造之外，在它们诞生之初，还需要经过圣圈教员们长达48小时的不间断咏念进行信仰加持。这本厚重的“书”不光体积庞大，造型也十分奇特，因为它的书轴部分采用的是二段式握柄设计，使得其真的如一个手提箱一样在轴外部具有根粗重的握柄，而由于钢材炼制的书页被开过刃的关系，这本书在战斗中不光可以用于砸、挥、投掷，还可以把锋利的书页张开达到斩击效果。除此之外，圣典基本都具有“神圣的间隙”这一特性，指的是净化圣典的轴部往往都暗藏着一个机关，当这个机关被启动的时候，它可以将书页拉拢合并在一起仅留下中间（圣典的页数总是被固定在36页，但是其中记载的都是有关于净化邪恶的金句）18~19页的开合，而这两张书页的厚度往往会厚于其他页数，这是用于以第五种方式进行打击的“夹”，也就是利用中间的书页来达到挤爆敌人的脑袋的效果，故此，净化圣典的“砸、挥、掷、斩、夹”也被定义为圣圈教会殉道者们对圣典的正统用法。</t>
  </si>
  <si>
    <t>[变形斩]四阶效果（紫色400）:[主动动作] 使用者可以消耗10点体力来施放一次变形斩，变形斩被视为一次造成165点额外物理伤害的通常攻击，变形斩使用后武器类型将变为长柄武器-镰刀，体积增长8点。可再次释放变形斩来使镰刀重新变回单手刀形态，每次变形斩的冷却时间为3回合
[天外陨铁]二阶效果（绿色200）：该武器在攻击当前世界中的“外来者”（即原本并不属于这个世界的生物，具体由主持人判断）时，额外造成60点物理伤害
[送葬]六阶效果（橙色600）：被这把武器杀死的调律者将会在变量重生，保留角色设定与全属性5的基础值，其他所有积蓄与技能一概从新重置（可以通过杀死自己的方式强制触发此效果）一轮回只能触发一次。</t>
  </si>
  <si>
    <t>简介/注释：第一猎人格曼所持有的诡兵器，这项旷世巨作被为誉工坊所有武器之尊，其刀刃以传说之中可以将做梦之人安全送出梦境的天外陨铁，蓝石英所铸造。格曼显然把猎杀视为一场离别挽歌，但愿他的猎物能够安息 ，再也不要醒来面对另一场恐怖梦魇。谁又知道自身所经历过的人生是否只是另一场真实的梦境呢…</t>
  </si>
  <si>
    <t>效果：  该装备只能对无法自主移动，或是被束缚的目标使用。
【处刑】（300蓝色）：消耗一个主动动作和10点体力，发起一次附加135点伤害的常规攻击。</t>
  </si>
  <si>
    <t>简介/注释：虽然铡刀不太锋利，但是从那铁片的重量来看，大概根本不需要砍，只需要砸就能把受刑人的颈椎或脊椎砸断。想把这东西当成一般的武器是根本不可能的，只能放在原地等待着受刑人的到来。</t>
  </si>
  <si>
    <t>立绘/外形叙述：匕首刃部呈漂亮的流线型，大约有孩童小臂长短，通体呈哑光的灰黑色，握柄则是一个栩栩如生的蛇首，蛇张着大嘴，刃部就从蛇嘴中伸出，尾部则盘成圈，卷着一颗黄绿色的晶石。整个匕首没有什么多余的装饰，但仔细观察，会发现刀刃两面都携刻着密密麻麻的符文与线条，符文忽隐忽现，线条也不断变换形状组成一个个不规则的几何体，看上一会就让人觉得头晕脑胀</t>
  </si>
  <si>
    <t>立绘/外形叙述：这是一本可以净化邪恶的书籍，但不同于那些柔弱的祭祀们用圣言进行净化，利用这本圣典净化邪恶的殉道者们要效率的多，这是一种物理与信仰兼备的净化方式，这归功于圣典庞大的体积和坚硬的材质，为了方便殉道者们抓握书籍，所以它们的厚度为8cm，而长宽则是70cm，这样的大小让它们看起来似乎更像是个手提箱。</t>
  </si>
  <si>
    <t>立绘/外形叙述：一台古朴沉重的断头台，有些生锈的铡刀上染着干涸的血迹。</t>
  </si>
  <si>
    <t>制作人：Sccom_Hydra</t>
  </si>
  <si>
    <t>电锯</t>
  </si>
  <si>
    <t>三节棍</t>
  </si>
  <si>
    <t>效果：【切割】（100黑色）：消耗一个主动动作，发起一次附加30点伤害的常规攻击。
【杀人魔】（200绿色）：当目标为人类时，可以击破其8级的护甲，即使未能成功击穿护甲，也可以穿透200点护甲带来的减伤。</t>
  </si>
  <si>
    <t>简介/注释：自从马克思.汤普森意外地逃出那束缚他多年的牢笼以后，他就开始用电锯屠杀一切农场中的人事物。</t>
  </si>
  <si>
    <t>【法师之敌】：（600橙色）：当你使用该武器进行一次攻击以后，你将会被视为徒手状态，而该武器将会留在敌人体内，每回合燃烧其6d4点能量。这一效果最多持续3回合，你需要每回合支付15点体力以满足这一效果的消耗。敌人可以在此过程中拔出该武器以解除这一效果。             
【撕裂】（200绿色）：当敌人将该武器拔出时（效果结束的自行脱落并不算在内），其将会受到流血2效果，每战斗回合减少30点生命，每日常10分钟减少90点生命，且若角色在陷入失血状态后生命值低于壮硕值*5则所有的战斗判定结果-30。这一效果可以通过合理的rp包扎解除。                        
【心有灵犀】（200绿色）：你可以通过一个瞬发动作，收回你的武器，如果在【法师之敌】效果持续内收回，那么这视为你强行拔出了该武器。</t>
  </si>
  <si>
    <t>简介/注释：一把受到诅咒的匕首，出自《指环王》世界。在第三纪元3019年11月3日，葛力马.巧言就是用这把匕首割破萨鲁曼的喉咙，用来杀掉了他。</t>
  </si>
  <si>
    <t>效果：该武器无法直接兑换，需拥有武器：浅打，并消耗10000积分（二者价格差值*1.25）升级而来。
【始解】（绿色200）：获得40普攻伤害加成。
【鬼灯丸】（蓝色300）：获得45主动闪避加成。</t>
  </si>
  <si>
    <t>简介/注释：原作死神中，斑目一角的斩魄刀，始解仅改变武器的外形。</t>
  </si>
  <si>
    <t>效果：该武器无法直接兑换，需拥有武器：浅打，并消耗10000积分（二者价格差值*1.25）升级而来。
【始解】（绿色200）：被动效果：20米近战攻击距离加成。
【金沙罗】（蓝色300）：被动效果：当你的攻击命中第偶数次时，获得90伤害加成。</t>
  </si>
  <si>
    <t>简介/注释：原作死神中，凤桥楼十郎的斩魄刀，会改变刀的外形，能够将灵子传递到刀身中以声波攻击。</t>
  </si>
  <si>
    <t>立绘/外形叙述：一把普通的电锯，极为沉重，链条处还有些血迹和碎肉。</t>
  </si>
  <si>
    <t>立绘/外形叙述：妖异的骨匕，没有什么特殊的装饰，尖端沾染着血迹。</t>
  </si>
  <si>
    <t xml:space="preserve">立绘/外形叙述：外形是木质的三节棍，尖头具有长枪的红缨和枪刃，因此三节棍并拢时会呈现红缨长枪的外观。
</t>
  </si>
  <si>
    <t>制作人：罪初《黎明杀机》</t>
  </si>
  <si>
    <t>制作人：罪初《最终进化》</t>
  </si>
  <si>
    <t>流星锤</t>
  </si>
  <si>
    <t>奇门武器</t>
  </si>
  <si>
    <t>效果：
【猫猫attack！】（600橙色）：当你以该武器发起的通常攻击命中目标时，可以使得本次攻击不造成伤害，而使得目标对你的好感提升3星持续到任务结束，并且产生色色的欲望（其程度视双方精神差值而定），冷却为一次战斗，被施加了该效果的目标无法再被你造成任何伤害。</t>
  </si>
  <si>
    <t>简介/注释：扯猫猫尾巴，然后捏住，提起来，以尾巴根部为中心，开始画圈！——摄政王，承重墙的毁坏者，迷迭香</t>
  </si>
  <si>
    <t>效果：【放血】（100黑色）当附带该词条的攻击对目标造成了有效伤害时（具体限度由主持人临场决定），会附加给目标[流血1]效果，流血效果一般而言至少持续至战斗结束，但可以通过合理的包扎或是治疗来解除此效果。
[流血1]：流血者在每个大回合结束时将会下降15点生命值，在日常轮中每10分钟下降45点生命值，且若角色在陷入失血状态后生命值低于壮硕值*5则所有的战斗判定结果-15。</t>
  </si>
  <si>
    <t>简介/注释：在《毛诗.豳风.破斧》中记载：“既破我斧，又缺我锜（音奇）。周公东征，四国是吪”，錡，兵器，齐刃如凿，相当於今之56型平头三棱军刺。《毛诗.秦风.小戎》：“厹矛鋈錞”，厹，音求，三隅矛，此乃中国三棱军刺之鼻祖。</t>
  </si>
  <si>
    <t>效果：【光能切割】（200绿色）：你的攻击能够击破4级防御等级，即使未能击破也能够削减100点来自防御等级的减伤。</t>
  </si>
  <si>
    <t>简介/注释：高能震动粒子切割匕首的升级版本。</t>
  </si>
  <si>
    <t>效果：【静默死神】（200绿色）：你以该武器发起的攻击，具备15点主动闪避与主动防御对抗加值。</t>
  </si>
  <si>
    <t>简介/注释：记忆金属缠丝，会记录第一个触摸它的人的身体特征，准确到基因层次。而触及别人时，则会变得无比坚硬，所以能够作为武器。</t>
  </si>
  <si>
    <t>立绘/外形叙述：意外的和调律者【雪华】有完全一样的外貌……呃，怎么还会说话？</t>
  </si>
  <si>
    <t>立绘/外形叙述：普通的匕首柄，底部有开关，能够弹射出光刃，具备切割能力。</t>
  </si>
  <si>
    <t>立绘/外形叙述：看上去是普普通通的一捆铁丝。</t>
  </si>
  <si>
    <t xml:space="preserve">名称 </t>
  </si>
  <si>
    <t>具体分类</t>
  </si>
  <si>
    <t>伞</t>
  </si>
  <si>
    <t>远程热兵器</t>
  </si>
  <si>
    <t>半自动枪械（1射速）</t>
  </si>
  <si>
    <t>防御力结算</t>
  </si>
  <si>
    <t>防御力耗点</t>
  </si>
  <si>
    <t>载弹量</t>
  </si>
  <si>
    <t>载弹量耗点</t>
  </si>
  <si>
    <t>总计耗点_</t>
  </si>
  <si>
    <t>射程</t>
  </si>
  <si>
    <t>射程耗点</t>
  </si>
  <si>
    <t>【形态切换】（150黑色）：消耗一个引导动作和1ap，将千机伞切换到当前形态。在填写角色数据时，将所有形态的耗点叠加至武器栏位上。</t>
  </si>
  <si>
    <t>简介/注释：在散人职业流行时，热衷于装备制作的苏沐秋产生了千机伞的构想，即这把武器可以无冷却地变幻各种形态。并创建了新角色“君莫笑”，专门用于研制千机伞，但荣耀上限等级提升到55级使得散人和千机伞的意义被抹杀。而且，由于当时升级材料错误，导致千机伞升级失败，被退回5级。于是苏沐秋放弃对千机伞的研究，将1级空卡“君莫笑”送给叶修。
苏沐秋意外去世后，神之领域的出现，散人才有了继续升级的可能。
叶修被迫从嘉世退役，恰逢荣耀第十区开服，于是从一区转了带着5级千机伞的1级账号卡君莫笑到十区，开始了重回巅峰之路。
叶修率领的草根战队兴欣在挑战赛总决赛遭遇因职业联赛败北首次退出联盟席位的老东家嘉世，并最终打败了嘉世重返联盟，老板陶轩选择解散嘉世。叶修带走了失业的嘉世技术部门大神关榕飞，在关榕飞的精心研究下，千机伞得以升级到了80级，比当时荣耀最高等级的75级还要高5级。</t>
  </si>
  <si>
    <t>【形态切换】（100黑色）：消耗一个引导动作和2ap，将千机伞切换到当前形态。在填写角色数据时，将所有形态的耗点叠加至武器栏位上。</t>
  </si>
  <si>
    <t>【形态切换】（600橙色）：该武器能够切换成各种形态。具体效果需要到序列库中查询。该形态为基础形态，你需要在序列库当中查询其他形态，并将其放置于所有道具栏位下方的额外道具栏。该武器共有矛枪，剑，枪械（基础形态），伞（盾）四种形态。</t>
  </si>
  <si>
    <t>袖剑</t>
  </si>
  <si>
    <t>效果：
[穿刺]（蓝色300）：可以击破6的防御力等级，如果没有击破对方的护甲，则在结算伤害的防御力数值减伤判定时也可以每级无视150点的防御力数值（仅仅只是无视对方提供防御力等级的防御数值而已，其他特殊类型的减伤则无法无视）。
[淬毒]（蓝色300）：攻击对目标造成了有效伤害时（具体限度由主持人临场决定），将附加给目标[中毒2],[中毒]效果一般而言无法被主动消散，但可以通过祛毒或净化等方式解除。
[能量燃烧]（绿色200）：在成功命中后附加[能量燃烧2]效果，每回合结束时损失6点能量，若角色的能量池被降低为0点，则将对角色造成等同于[损失量*10]的生命值损伤。
[时间减速]（紫色400）：每个回合获得3点额外ap，仅能用于进行通常攻击。</t>
  </si>
  <si>
    <t>简介/注释：在对伊甸金苹果的研究同时，阿泰尔对袖剑做出了多项改造升级的设想，具体事项写在他的密函中， 并付诸实践。 这些改装主要使得在装备它时不用再切掉无名指，同时对格挡敌人的攻击也更为轻松。</t>
  </si>
  <si>
    <t>制作人：龙舌兰日落-《刺客信条》</t>
  </si>
  <si>
    <t>远程冷兵器</t>
  </si>
  <si>
    <t>长弓</t>
  </si>
  <si>
    <t>短弓</t>
  </si>
  <si>
    <t>载弹耗点</t>
  </si>
  <si>
    <t>简介/注释：英格兰长弓以攻击力和射程而著称。</t>
  </si>
  <si>
    <t>[消除恐惧的最好办法]黑色100（1阶效果）：当你在这次战斗中被施加过恐惧的DEBUFF后，在本次战斗中，你使用此武器选择对你施加恐惧的角色作为目标进行攻击并且命中时，将额外附带60点物理伤害。</t>
  </si>
  <si>
    <t>简介/注释：似乎是在一场玩笑过后，巫师一时兴起将一种奇怪的附魔加持到了这把普通的弓箭上面。</t>
  </si>
  <si>
    <t>简介/注释：由无尽冰原的冰蚕丝和奇幻森林的愿灵木制作成的特殊长弓。</t>
  </si>
  <si>
    <t>[死气]二阶效果（绿色200）：死灵木上携带着来自无尽深渊的浓郁死气，射出去的箭上也附带着这些死气，被命中的生物类目标在一回合内所受到的任何生命恢复效果都将减少150，效果可刷新但无法叠加。</t>
  </si>
  <si>
    <t>简介/注释：由来自无尽深渊的死灵树木和哀叹枯柳打造而成的死亡之弓</t>
  </si>
  <si>
    <t>立绘/外形叙述：英格兰长弓以攻击力和射程而著称,是天然的复合长弓，弓臂由优质的紫衫所铸就，这种珍惜数目所铸就的弓臂使得它的威力格外地强劲。但单持无法用其进行射击。</t>
  </si>
  <si>
    <t>立绘/外形叙述：一把普普通通的短弓，唯一与众不同的是它的上面偶尔会流动一丝丝淡蓝色不引人注目的魔力波动。</t>
  </si>
  <si>
    <t>立绘/外形叙述：由无尽冰原的冰蚕丝和奇幻森林的愿灵木制作成的特殊长弓，据说有着令人难以置信的射程。</t>
  </si>
  <si>
    <t>立绘/外形叙述：由来自无尽深渊的死灵树木和哀叹枯柳打造而成的死亡之弓。通体黑色的弓臂与黑绿色的弓弦让它看起来格外的邪恶。</t>
  </si>
  <si>
    <t>制作人：炸脖龙</t>
  </si>
  <si>
    <t>制作人：珈百璃</t>
  </si>
  <si>
    <t>【风暴】一阶效果（黑色100）：可以利用风让它的持有者具有更高的隐秘性，使持有者的移动速度提升15m。</t>
  </si>
  <si>
    <t>简介/注释：传说拿着风暴之人能掌控风暴之力，不过现在流传下来的大多都是复制品了，至于真品……谁知道呢</t>
  </si>
  <si>
    <t>[韧性]二阶效果（绿色200 ）：由于弓弦具有极强的韧性，所以射出来的箭具有极强的爆发力，射出的箭能让人难以抵挡。使得对方对本次攻击的闪避判定减30     
[龙魂]三阶效果（蓝色300 ）：龙骨上蕴含着巨龙的一丝龙魂，导致这把弓射出去的箭上蕴含着龙威，在常规攻击命中时额外造成60物理伤害。</t>
  </si>
  <si>
    <t>简介/注释：由某位勇士所提供的巨龙筋骨，经过传奇工匠加工后所制成的蕴含龙魂的传奇弓</t>
  </si>
  <si>
    <t>［幻影］四阶效果(紫色400)：因为弓上特殊的魔法纹路，用此弓射出的箭会在飞行都过程中有形无质仿若幻影，直到击中目标才会显现出箭矢，因此加大了闪避难度，额外抑制闪避方60点判定值</t>
  </si>
  <si>
    <t>简介/注释：从古代贵族的坟墓中发现，弓上有许多奇异纹路或许就是其特殊能力的来源</t>
  </si>
  <si>
    <t>［七星连珠］四阶效果（紫色400）：此弓拥有特殊的多糙设计，能够让使用者一次性的最多搭7根箭矢（无需额外消耗AP），可以对远处直径20m的七个不同目标同时进行攻击，但不能对同个目标进行这样的射击（详见规则书箭矢散射规则）</t>
  </si>
  <si>
    <t>简介/注释：一位勇者曾经与星神对抗所用的弓箭，其以高超的射术将七根弑神的弓箭一同发射击落了星神。</t>
  </si>
  <si>
    <t>立绘/外形叙述：由某位勇士所提供的巨龙筋骨，经过传奇工匠加工后所制成的蕴含龙魂的传奇弓。</t>
  </si>
  <si>
    <t>立绘/外形叙述：黄沙色的弓臂上有着众多的奇异纹路夺人心神，但时光的流逝使其变得暗淡，如今只有淡淡的印记留存</t>
  </si>
  <si>
    <t>立绘/外形叙述：一把紫色的长弓，足有一人大小，上面朴实无华，没有过多的装饰，但是永远散发着一种荧光。</t>
  </si>
  <si>
    <t>制作人：无尽寰宇《Calamity》</t>
  </si>
  <si>
    <t>制作人：伏兮</t>
  </si>
  <si>
    <t>复合弓</t>
  </si>
  <si>
    <t>［人类杀手］五阶效果（红色500）：当目标为人类时，持有者的主动闪避对抗判定+105；此武器仅对人类拥有绝对憎恨之人才可使用。（具体由主持人裁定）</t>
  </si>
  <si>
    <t>简介/注释：由人类工匠打造的灭绝人类的武器。</t>
  </si>
  <si>
    <t xml:space="preserve">[巨兽怒吼]（蓝色600）：可以使每次自己行动轮的第一次攻击对敌人造成的有效伤害增加3倍敌方壮硕值的额外伤害。
[王牌猎人]（紫色400）：当一个角色被此武器射出的箭矢在命中时，持有者可以强制与目标进行一次[角色的爆发属性与目标的壮硕的对抗]，失败则目标被向后击退60米；持有者可以强制与目标进行一次壮硕对抗，失败则目标陷入[恍惚2]状态（恍惚2：强制使目标下个回合的全部对抗判定结果-30）,恍惚状态持续一个回合。此效果有3回合的冷却时间。
</t>
  </si>
  <si>
    <t>简介/注释：这是一把来源于卡鲁斯大帝的亲卫队“暗影”中一员的武器，这武器因其可怕的力量被大帝以自己的座驾之名将其命名为“利维坦之息”。在大帝被流放的那些日子里，这名暗影试图使用这把强大的复合弓刺杀反叛的主持者，猩红军团的尊主高尔。但是他最终失败了，这把武器如今正与帝国的荣光一同蒙尘…</t>
  </si>
  <si>
    <t>【弓如霹雳弦惊】（400耗点紫色）：破阵子射出的箭矢将压制目标的被动闪避判定60点结果值。
【马作的卢飞快】（600耗点橙色）:每回合的第一次攻击额外造成目标壮硕*3点伤害。
【了却君王天下事】（600耗点橙色）:这把武器射出的箭矢可以击破12级防御等级，即使没有击破也能够降低目标300点防御力减伤数值（仅包括防御力等级给予的减伤）
【可怜白发生】（600耗点橙色）:消耗20体力引导4ap以后，连续发动三次常规攻击，每一次都被视为一次独立的攻击，能够触发你全部未冷却的词条且能够指向同一目标。同时，以上三次攻击的伤害提升80点。</t>
  </si>
  <si>
    <t>简介/注释：醉里挑灯看剑，梦回吹角连营。八百里分麾下炙，五十弦翻塞外声，沙场秋点兵。马作的卢飞快，弓如霹雳弦惊。了却君王天下事，赢得生前身后名。可怜白发生！</t>
  </si>
  <si>
    <t>效果：【苍翠之风】（200绿色）：持有该词条的角色命中的生物类目标，目标在持续时间内所受到的任何生命恢复效果都将减少150。</t>
  </si>
  <si>
    <t>简介/注释：高洁的青绿猎弓，曾属于在林间狩猎的某人。</t>
  </si>
  <si>
    <t>立绘/外形叙述：以亡灵的头颅作为弓臂的核心，两边拼凑着好像是蝙蝠的破烂肉翅，在翅尖上绑着还沾着肉点点，嘀嗒着漆黑血液的魔鬼经脉。</t>
  </si>
  <si>
    <t xml:space="preserve">立绘/外形叙述：一把破破烂烂的巨弓，具有与众不同的赤红色的弓身，似乎是长期在血液里面浸泡而染上的红色。如果具有特别的能力的人可以看见弓上带有的煞气。  
   </t>
  </si>
  <si>
    <t>制作人：Sccom_Hydra《命运2》</t>
  </si>
  <si>
    <t>效果：【圣射】（600橙色）：该武器被附加了精灵一族的至高箭术，能够释放出七次圣射之力。每次释放，需要在轮回账单和道具中写明累计次数，七次以后该武器被永久毁坏，且一次轮回至多释放三次圣射术。   
 【圣射术】：消耗一个主动动作，释放一次附加360点伤害的常规攻击，冷却时间五回合。</t>
  </si>
  <si>
    <t>简介/注释：由精灵古树的枝条打造的长弓，由历代精灵游侠领袖所持有。持有此弓者，便是精灵游侠们的骄傲，而精灵游侠领袖们即便死，也绝不会让这把弓落入敌人手中，这把弓本身的灵也不会允许它自己被玷污。如果一个外族人拿着这把弓，说明他同时得到了其中的灵与一位游侠领袖的认可。这样的人类，会被精灵们认为是高洁而值得尊重的，因为他已经通过了精灵族最苛刻的品行与实力的考验。</t>
  </si>
  <si>
    <t>效果：【强弓】（200绿色）：你能够击破4级的防御等级，即使未能击破也能够削减100点防御等级带来的减伤。</t>
  </si>
  <si>
    <t>简介/注释：老夫聊发少年狂，左牵黄，右擎苍，锦帽貂裘，千骑卷平冈。为报倾城随太守，亲射虎，看孙郎。 
酒酣胸胆尚开张，鬓微霜，又何妨！持节云中，何日遣冯唐？会挽雕弓如满月，西北望，射天狼。</t>
  </si>
  <si>
    <t>效果：
【先天灵宝】（600橙色）：该武器的攻击上升30d5。
【疯魔】（600橙色）：使用者的精神下降20点；使用者的体力被占用40点。能够击破12级的防御等级，即使未能击破也能够削减300点来自防御等级的减伤；你每回合的第一次攻击能够附带目标壮硕*3的伤害。
【罗睺杀意】（600橙色）：进行一次[你的反应+协调与目标的反应+最高属性]的双属性固定值对抗，如果成功则你该次战斗的前两次攻击无法被以闪避应对。</t>
  </si>
  <si>
    <t>简介/注释：在上古盘古世界，大能者们斩杀了一位极为可怕的存在‘罗睺’，随即利用罗睺的尸身中的部分材料，又添加了无数珍贵材料，最终炼制成一柄纯阳极品的灵宝，名字被定为‘罗睺弓’。其被炼制成后经过漫长岁月，灵性逐渐更强，便逐渐蜕变成了先天灵宝，且一突破便直接是先天上品灵宝。</t>
  </si>
  <si>
    <t>效果：【神铸赋形】（500红色）：该武器的攻击力上升25d5。
【离别的思念之歌】（600橙色）：你的攻击能够击破对方的12级防御等级，即使未能击破也能够削减300点来自防御等级的减伤。你每回合的第一次攻击附带对方壮硕*3的伤害，你的体力上限被占用60点。
【千年的大乐章】（600橙色）：每次常规攻击以后你须进行一次1d3，来决定下一次你的攻击所能附加的效果：
1：你的下一次常规攻击附带100点额外伤害。
2：你的下一次常规攻击将能够影响至多10个目标。
3：你的下一次常规攻击能够削弱目标的4级护甲，持续3回合。</t>
  </si>
  <si>
    <t xml:space="preserve">简介/注释：西方的风会带走酒的香气    
山间的风带来凯旋的消息    
远方的风牵动着我的心    
沙沙唱着我对你的思念……   </t>
  </si>
  <si>
    <t>立绘/外形叙述：一把朴实无华，木制的白色长弓，线条也颇为粗糙，仿佛没经过什么打磨，但是用手触摸才会发现弓身极为顺滑，宛若精灵少女的肌肤一般细腻。</t>
  </si>
  <si>
    <t>立绘/外形叙述：古朴的木质长弓，毫不起眼，还有着丝丝汗渍一般的痕迹存留其上。</t>
  </si>
  <si>
    <t>立绘/外形叙述：漆黑的长弓，时刻流转着一阵阵无尽深沉的力量，那是一种邪异的同时带着水的波动的力量，无尽深沉，无尽强大。</t>
  </si>
  <si>
    <t>制作人：罪初《莽荒纪》</t>
  </si>
  <si>
    <t>概念化身</t>
  </si>
  <si>
    <t>效果：在购买时，使用者可以自由选择该武器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［逆神者］基础性能：当面对具有神性或本身被视为神的存在时，你将无法与对方融洽相处包括但不限于交好/沟通/同行等。
［顶级狩猎者］（未解锁）100/200/300/400/500/600资历值加成，在具有相应阶级的资历值加成后具有+15/30/45/60/75/90的主动闪避判定加成。在购买时只需要花费资历值加成*20的积分，后续增加资历值加成花费资历值加成*25的积分。
［杀戮欲望］（未解锁）100/200/300/400/500/600资历值加成，在具有相应阶级的资历值加成后具有额外100/200/300/400/500/600的射程耗点（此项会增加射程耗点而非效果耗点）。在购买时只需要花费资历值加成*20的积分，后续增加资历值加成花费资历值加成*25的积分。
［海洋霸主］（橙色600）（未解锁）：占据40体力池，进行攻击命中目标后，会给目标造成“冻伤4”效果，持续3回合（[冻伤4]：冻伤者与壮硕、爆发和协调相关的判定下降80点结果值，且角色发起的主动攻击动作判定额外再下降40点结果值。）
［嫉妒的恶魔］（橙色600）（未解锁）：占据20体力池，命中目标后可削弱目标6等级的防御力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［霸主的啃食］（橙色600）（未解锁）：花费一个主动动作，对目标造成300的非常规伤害。
［灭世者］（蓝色300）（未解锁）：使武器攻击力结算上升30d5，攻击力耗点增加300（此项会增加攻击力耗点而非效果耗点）</t>
  </si>
  <si>
    <t>简介：利维坦是一头巨大的生物。它畅泳于大海之时，波涛亦为之逆流。它口中喷着火焰，鼻子冒出烟雾，拥有锐利的牙齿，身体好像包裹着铠甲般坚固。性格冷酷无情，暴戾好杀，它在海洋之中寻找猎物，令四周生物闻之色变。</t>
  </si>
  <si>
    <t>效果：
【强弓碎甲】（600橙色）：你的攻击能够击破12级的护甲等级，即使未能击破也能够削减300点来自护甲等级的减伤。</t>
  </si>
  <si>
    <t>简介/注释：特纳尔大师所铸造的十把强弓之中的一把，由于诛杀了黄金巨龙而染上了传奇的色彩。</t>
  </si>
  <si>
    <t>效果：【祈愿】（蓝色300）：攻击每次命中时，对对方附加[愿指]标记。你可以在你的回合内，消耗一个主动动作，使拥有[指愿]标记的目标受到一次来自于你的+120伤害的通常攻击。画面效果为从天空中降下微微发彩色光芒的光柱。</t>
  </si>
  <si>
    <t>简介/注释：如果在一回合内多次触发，rp效果为在你的回合结束天空中降下等同于发动数量的光柱。弓侧刻着不同花纹的铃铛，分别对应着不同的神灵，每一次轻响，都是一次祈祷。</t>
  </si>
  <si>
    <t>效果：【雀灵箭】（绿色200）：被动效果：攻击附加40伤害加成
【雀灵影】（蓝色300）：每次移动时，会在原地留下一个自身的虚影[雀影]，虚影可被指定为攻击目标且攻击会导致雀影失效。如果存在一个雀影，你的能量上限-10*[雀影]数量，主动命中增加45+15*[雀影]数量，[雀影]上限为3
【雀鸣箭】（蓝色300）：消耗一个主动动作，使你的[雀影]消散，转而化为墨水形式的飞雀同你的箭矢一起发射，发动一次造成[雀影]*30+30的攻击。</t>
  </si>
  <si>
    <t>简介/注释：精致的桃木长弓，弓面的花纹为“筑巢雀鸟”，持有此弓时，时不时会有麻雀停留在弓上，吱吱喳喳的鸣叫。</t>
  </si>
  <si>
    <t>外形叙述：通体海蓝色的弯体长弓，周围弥漫着水汽，不过有些湿热，或许把它放在身边太长了会导致自己关节炎？
射出的箭矢为箭矢形状的火焰（无相应负面效果）
长弓两边有着隐藏于弓身的柔软长牙，在接触到外界时会迅速变硬并脱离弓身。</t>
  </si>
  <si>
    <t>立绘/外形叙述：外表呈金色金的硬木长弓，被铭刻上了“巴霍洛夫”的名字。</t>
  </si>
  <si>
    <t>立绘/外形叙述：古朴的木质长弓，弓侧分别挂着两颗银色铃铛，被风吹拂都能听见轻灵的玲响。四个铃铛分别刻着不同样式的花纹。</t>
  </si>
  <si>
    <t>立绘/外形叙述：古朴但雕刻精致的桃木长弓，微红的长弓弓面雕刻着“筑巢雀鸟”的花纹。</t>
  </si>
  <si>
    <t>制作人：梦游</t>
  </si>
  <si>
    <t>动力弓</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</si>
  <si>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穿刺]四阶效果（紫色400）：该武器的基础伤害将被替换为能量伤害；在这把武器射击前，角色可以选择在这次射击中支付额外的能量来造成额外的伤害，角色每消耗5点能量便可以使这次射击在命中时忽视对方2级防御等级，并造成10点额外的物理伤害，通过这个效果角色至多额外支付30点能量值，这个效果具有一回合的冷却时间。</t>
  </si>
  <si>
    <t>简介/注释：海克斯科技是魔法与科技的全新意外融合物，被用来制造任何人都可以使用的精美工艺品，而不是专门提供给那些具备奥术天资的少数人。这把弓的海克斯线圈力量十分强大，射出的弩箭足以穿透铜墙铁壁。</t>
  </si>
  <si>
    <t>传统驽</t>
  </si>
  <si>
    <t>重型驽</t>
  </si>
  <si>
    <t>重型弩</t>
  </si>
  <si>
    <t>简介/注释：猎魔人工会为各位猎魔人提供的制式武器之一，看起来相貌无奇却有着不错的攻击力，是在对付低级魔物时的有效武器。</t>
  </si>
  <si>
    <t>[重型驽炮]二阶效果（绿色200）：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t>
  </si>
  <si>
    <t>简介/注释：弩炮彻底改变了功防双方的力量均衡，他巨大的打击力和精度让人不寒而栗，这些弩炮的射程可将将近400米外的敌人轰的溃不成军</t>
  </si>
  <si>
    <t>[全发]六阶效果（橙色 600）：且角色可以以引导的方式进行射击，当开始引导3ap以后每消耗1AP则可以射击一发弩箭，至多以此法射出6支弩箭也就是总计消耗9ap。</t>
  </si>
  <si>
    <t>简介/注释：通过盘状箭匣来一次性收纳大量弩箭后，再依赖其中的特殊机构来一次性射出匣中所有弩矢，以达到火力压制的目的</t>
  </si>
  <si>
    <t>[撅张弩]三阶效果（蓝色300）：可以攻击无视6级防御等级，在结算伤害的防御力数值减伤判定时也可以无视150点的防御力数值（仅仅只是无视对方提供防御力等级的防御数值而已，其他特殊类型的减伤则无法无视）。</t>
  </si>
  <si>
    <t>简介/注释：一种在古代便有的强弩，对于普通的人类而言往往需要手脚并用才可以拉开</t>
  </si>
  <si>
    <t>立绘/外形叙述：猎魔人工会为各位猎魔人提供的制式武器之一，看起来相貌无奇却有着不错的攻击力，是在对付低级魔物时的有效武器</t>
  </si>
  <si>
    <t>立绘/外形叙述：带有坚固的支架，主梁置于支架之上，其前端两侧装有两具扭力弹簧组，每个弹簧组带动一只弩臂，弩臂末端连接弓弦，弓弦正中是容纳抛射物的编制网袋。横梁上侧带着燕尾长槽，一个带长导轨的滑块可以沿着长槽前后滑动，滑块的后断装着一套精巧的击发机构。可以方便的琐定和释放弓弦，横梁的末端装有绞盘，使用者可以通过扳动手柄，或者拖曳绳索十滑块移动</t>
  </si>
  <si>
    <t>立绘/外形叙述：相较于其他的弓弩，撅张弩可以承受的拉力等都更强。但是同样的在换取弩箭时也更加地困难，往往通过踩踏接着腿部的力量将弩撑开，然后搭载弩箭。当然这种也往往可以给予弩本身以强悍的穿透能力</t>
  </si>
  <si>
    <t>制作人：未知《黑暗之魂3》</t>
  </si>
  <si>
    <t>十字弩</t>
  </si>
  <si>
    <t>单手弩</t>
  </si>
  <si>
    <t>效果：【机械准具】（100黑色）：你的主动闪避对抗增加15点。</t>
  </si>
  <si>
    <t>简介/注释：现代科技的产物。
拥有自动装载弩箭的功能，因此载弹量比寻常弩箭要多得多。
在威力方面也不容小觑，虽然属于科技侧的常规武器，但是对于没有防护措施的普通人完全可以做到一击致命。
拥有提高使用者精准度的瞄具，对于射击技术一般的人来说，是不错的选择。</t>
  </si>
  <si>
    <t>简介/注释：制式装备的一种。适用于大型作战。</t>
  </si>
  <si>
    <t>简介/注释：轻巧的手弩.能够搭载多发弩箭。</t>
  </si>
  <si>
    <t>【退魔】（100黑色）：对于黑暗生物，你的常规攻击伤害增加40点。</t>
  </si>
  <si>
    <t>简介/注释：一件曾属于天使的武器，后来为了让具有奈非天之力的英雄所用而重铸。</t>
  </si>
  <si>
    <t>制作人：罪初《暗黑破坏神3》</t>
  </si>
  <si>
    <t>手弩</t>
  </si>
  <si>
    <t>【送葬】（200黑色）：对于亡灵生物，你的常规攻击伤害增加80点。</t>
  </si>
  <si>
    <t>简介/注释：让死者入土为安的理想武器。</t>
  </si>
  <si>
    <t>【强弩】（200绿色）：能够击破4级的护甲。即使未能击破护甲，也能削减100点护甲带来的伤害减免。</t>
  </si>
  <si>
    <t>简介/注释：要塞弩机是维拉在巴斯廷要塞保卫战中使用的著名武器。就在众人命悬一线之际，一位着装奇异的魔法师灵光一闪，为其灌注了一种不知从何而来魔法。</t>
  </si>
  <si>
    <t>【灵巧】（200绿色）：你的反应+10。
【恶魔之灾】（200绿色）：攻击黑暗生物时，你的常规攻击伤害+60。</t>
  </si>
  <si>
    <t>简介/注释：“到处都在流传科瓦安在烈焰地狱的恶魔身上发泄着难以满足的杀戮欲。如果有一天再也没有恶魔与他战斗了，那就只能祈祷诸神来拯救世界了。”—《废土传说》</t>
  </si>
  <si>
    <t xml:space="preserve">【高级灵巧】（300蓝色）：你的反应力+15。
【伤害增幅】（300蓝色）：你的常规攻击伤害增加60点。              </t>
  </si>
  <si>
    <t>简介/注释：娜塔亚抛弃了维兹贾塔之道，转而用猎魔人的武器来寻求救赎。</t>
  </si>
  <si>
    <t>弩炮</t>
  </si>
  <si>
    <t>75d5</t>
  </si>
  <si>
    <t>【重炮】（600橙色）：消耗一个主动动作与40体力，并花费11ap进行引导，发起一次附带360伤害的通常攻击。</t>
  </si>
  <si>
    <t>简介/注释：杂乱不堪的装饰往往会让人低估这把致命强弩的坚固结构和强大劲力。李奥瑞克国王命令弩匠卡侬制造一把能击败威斯特玛大军的强弩，若不敢从，就等着亲眼看着自己的家人死在他的面前。卡侬屈服了，成就了呕心沥血之作，而疯狂国王也毫不犹豫地拿他当做第一个箭靶。</t>
  </si>
  <si>
    <t>【基础性能】（200绿色）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                       
【传奇武器】（500红色）：该武器的攻击力额外提升25d5。        
【恐惧】（400紫色）：在命中目标后可以选择与目标强制进行一次壮硕对抗，若对抗成功则使其触发[恍惚4]debuff，持续3回合。（[恍惚4]：身体在外力的作用下陷入短暂的虚弱，进行的任何战斗对抗类判定都将下降60点的结果值。）该效果的冷却为5回合。            
【血腥黑魔法】（500红色）：该弩炮需要占用使用者的50点体力上限以操控。但同时，这也将激活其上的血魔法，能够击破目标12级的护甲，即便未能击破也能够削减300点来自护甲的伤害，同时每回合发起的第一次攻击将携带目标壮硕*2的伤害。    
【猎杀，开始】（500红色）：消耗一个主动动作与40体力，并进行9ap的引导，发起一次附带300伤害的常规攻击。</t>
  </si>
  <si>
    <t>简介/注释：“格陵兰凶器，这是已经铸造出来接近百年的一具巨型鱼叉炮，将射圌出的鱼叉经过神秘的黑魔法加持，再加上用机械的力量发射出去！”“之前它曾经有三十年被安放在了达金斯号捕鲸船上，至少屠戮了数千头鲸鱼并且吸取了它们的魂魄，不仅对海生生物具有恐怖的杀伤作用，在攻击舰船的的时候甚至将可以发射出鲸魂的幻象来攻击敌人。被命中的船只上的水手将陷入巨大的恐慌。这具鱼叉炮无论是用来捕杀传圌奇海洋生物还是海上的接舷战都是极有用处，大家应该都听说过了吧，大名鼎鼎的安妮女王复仇号的前任船长，就是被它射杀的。”</t>
  </si>
  <si>
    <t>立绘/外形叙述：在放下的时候，木头箱子也发出了不堪重负的声音，然后遮蔽的木板被卸除了下来，露圌出了一件黑沉沉的机械凶器。这东西看起来应该是用精密工艺制圌造出来的大型鱼叉炮，表面却是染满了浑浊的乌黑色污渍，第一眼看上去仿佛通体都生满了锈，但仔细看去却是错觉。单是看到这东西，就可以感觉到有一种无穷的凶煞之气从上面散发了出来，似乎要化为许多只无形的手臂掐住人的脖子一般！</t>
  </si>
  <si>
    <t>半自动枪</t>
  </si>
  <si>
    <t>手枪</t>
  </si>
  <si>
    <t>异形手枪</t>
  </si>
  <si>
    <t>左轮手枪</t>
  </si>
  <si>
    <t>简介/注释：M1911是一种在1911年起生产的.45 ACP口径半自动手枪，由美国人约翰·勃朗宁设计，推出后立即成为美军的制式手枪并一直维持达74年。</t>
  </si>
  <si>
    <t>［辅助瞄准］二阶效果（绿色200）：此枪械在射击时会进行辅助瞄准，将抑制目标30点被动闪避判定。</t>
  </si>
  <si>
    <t>简介/注释：海魔族的自卫脉冲手枪，几乎人手一把，其自瞄性能让就算是没有射击经验的普通人也能够操作。</t>
  </si>
  <si>
    <t>简介/注释：它的上一任主人也许曾经也是西部妇孺皆知的赏金猎人，不过如今谁还记得呢？</t>
  </si>
  <si>
    <t>简介/注释：一位富豪以黄金铸造外壳，以钢铁构建枪骨而铸成。总之，新的咆哮者诞生了。</t>
  </si>
  <si>
    <t>立绘/外形叙述：深蓝色的外壳，整体呈现三角形的趋势，但是这并不影响射击感。</t>
  </si>
  <si>
    <t>立绘/外形叙述：类似于马格南左轮的大口径手枪，采用黄铜锻造，看起来需要一定力气才能自由使用。</t>
  </si>
  <si>
    <t>立绘/外形叙述：类似于马格南左轮的大口径手枪，黄金的它比起重铸之前的咆哮者，更显一种别样的尊贵。</t>
  </si>
  <si>
    <t>制作人：尼禄</t>
  </si>
  <si>
    <t>简介/注释：恐龙人第四战区总负责人，谢尔曼将军的佩枪。在将军牺牲之后便用他的名字命名。为了同时兼顾电磁干扰抗性和大小，而采用了古老的左轮手枪样式。枪身同样由质密的中子材料打造，因此远比看上去的要沉重许多。弹匣同时支持物理弹匣和能量罐填装，能量罐的能量输入会被自动转化为实体子弹，转化方式遵守质能定理。虽然名为枪，在这个背景下却是毫无疑问的近战兵器。</t>
  </si>
  <si>
    <t>【弱点攻击】六阶效果（橙色600）：使用该武器的角色可以从神秘学角度发现目标的弱点,攻击将击破目标的12级防御等级，即使没有击破也能无视300点防御力伤害减免
【致命攻击】五阶效果（红色500）：以一个主动动作发起一次攻击，此次攻击将额外造成210点物理伤害，此效果有五个回合的冷却时间。
【屠杀】四阶效果（紫色400）：消耗一个瞬发动作开启/关闭，使丧钟的攻击模式变更为对前方10米60°扇形范围的范围攻击，在此状态下每次攻击需额外消耗10点体力值。</t>
  </si>
  <si>
    <t>简介/注释：“它的能力其实很单一，就是收割别人的生命，这一共有三种方式：
    “一是弱点攻击，无需开启条件，直接灌注灵性，扣动扳机就能使用，它能让你从神秘学角度发现目标的弱点，也就是防御薄弱的地方，并提供相应的精准，从而造成超越正常的可怕伤害；
    “二是致命攻击，你必须在射击前扳动一下击锤才能使用，它的特点是，让你不管打在目标哪个位置，都等同于弱点攻击，而如果确实命中了真正的弱点，那么，对防御不是太强的敌人，可以做到一枪致命，对擅长防御的目标，三枪内能够解决，这包括‘守护者’，当然，前提是三次命中的间隔不能太长，最好不超过5秒；
    “三是‘屠杀’，在弱点攻击的基础，额外提供超过一倍的灵性，这能让正常的子弹产生霰弹效果，同时攻击枪口瞄准方向的大量敌人，属于范围杀伤，要想增强伤害程度，则在致命攻击的基础上，额外提供超过两倍的灵性，这对使用者来说是不小的负担。——————《诡秘之主》</t>
  </si>
  <si>
    <t>[终有一死]六阶效果（橙色600)：使用这把武器射击时每造成一次伤害便能使角色的下一次射击抑制对方15点被动闪避结果值，最多叠加六层；当叠加到二层则该武器额外提升10d5的攻击力，当叠加到四层则该武器额外提升20d5的攻击力，当叠加到六层则该武器额外提升30d5点攻击力。（第二层，第四层以及第六层动能提升不能叠加），该效果累计至一场战斗结束。每回合至多可以叠加2层。</t>
  </si>
  <si>
    <t>简介/注释：
[盖牌认输从不在选择之列]——凯德-6
至有关人士：
我，凯德-6目前身心健全，在此宣誓从今往后我的所有物，全部留给杀死我的那个人/外星人/动物/或是自然灾害。
以上的财产包括，但不限于：
——黑桃A
——我所藏匿在整个星系内的宝藏
——我最好的朋友：上校
——我的债务：详情请见档案
[档案大小过于庞大，无法下载]</t>
  </si>
  <si>
    <t>简介/注释：号称世界上威力最大的手枪是美国史密斯·韦森公司的M500转轮手枪，M500转轮手枪在手枪世界里也是很有名气的，而它的名气来源于它的大口径，此枪为0.50英寸口径，即12.7毫米，发射 .50马格努姆大威力手枪弹，由于子弹太大，一般的转轮手枪弹膛能装六发弹，而这儿只能装下五发！</t>
  </si>
  <si>
    <t>立绘/外形叙述：复古的巨大银色左轮手枪，握柄一体成型没有防滑。只是那个看似普通的鼓仓内部，使用的却是与整个枪外形完全不同时代的科技。</t>
  </si>
  <si>
    <t>立绘/外形叙述：丧钟是一柄枪管稍稍长于其余同类的左轮，通体以铁黑色包覆，口径14mm，枪管长约23mm，枪柄由黑檀木制成，上面篆刻着一行小字“For Whom the Bell Tolls”，除此之外枪身继承了一贯的简洁实用，没有任何的不必要的花纹。</t>
  </si>
  <si>
    <t>制作人：最终兵器ICe</t>
  </si>
  <si>
    <t>制作人：轩辕《诡秘之主》</t>
  </si>
  <si>
    <t>狙击枪</t>
  </si>
  <si>
    <t>射手步枪</t>
  </si>
  <si>
    <t>[溅射杀伤]四阶效果（紫色400）：使用这把武器在命中时将额外造成60点伤害，这部分额外伤害将溅射至半径5m内的其他角色身上（可以被防御/闪避）</t>
  </si>
  <si>
    <t>简介/注释：11式狙击榴弹发射器（QLU-11，QLU为源自官方翻译的拼音“轻武器—榴弹—狙击”</t>
  </si>
  <si>
    <t>简介/注释：M110狙击步枪，是由美国骑士装备公司研制的一款单兵半自动狙击步枪。</t>
  </si>
  <si>
    <t>简介/注释：精灵学者塔莉雅设计并手工制作的成对原力枪。并没有过多考虑实用性，而是在美观上花了很大的功夫，这使得这对原力枪更像是艺术品而非武器。</t>
  </si>
  <si>
    <t>【吾射不亦精乎】（100黑色）：像野兽一样疯狂地大叫，并且消耗一个主动动作，然后将所有的子弹全部射出，但是这些子弹最多只能命中一个目标。这一效果只有在生命低于壮硕*2时才能使用。</t>
  </si>
  <si>
    <t>简介/注释：“什么嘛，我射得还是挺准的嘛……”</t>
  </si>
  <si>
    <t>立绘/外形叙述：鎏金打造的外壳，有着绚丽的玫瑰状花纹，以血色进行点缀，其上还有着许多精灵文字所书写的铭文。虽然说是出自精灵学者之手，却更像是血族的审美。不过考虑到两族都是有着很高审美品味的种族，这大概也是很正常的现象。</t>
  </si>
  <si>
    <t>立绘/外形叙述：一把没什么特别的黑色小手枪，但是能一次性将载弹清空。</t>
  </si>
  <si>
    <t>制作人：塔莉雅（曾是）</t>
  </si>
  <si>
    <t>制作人：罪初（这么臭的东西有必要说明出处吗）</t>
  </si>
  <si>
    <t>非自动枪</t>
  </si>
  <si>
    <t>枪炮</t>
  </si>
  <si>
    <t>【反器材】（300蓝色）：能够击破6级护甲，即使未能击破也能够削减150点来自护甲的减伤。</t>
  </si>
  <si>
    <t>简介/注释：巴雷特M82A1是由美国巴雷特公司研发生产的重型SASR（Special Application Scoped Rifle — 特殊用途狙击步枪，巴雷特M82A1是当今使用最广泛的大口径狙击步枪(反器材步枪)之一，截至2017年已装备英国、法国、比利时、意大利、丹麦、芬兰、希腊、意大利、墨西哥、葡萄牙、荷兰、沙特阿拉伯、瑞典、西班牙、土耳其等30多个国家的军队或警察部队。M82A1也被广泛用作民间的射击比赛，用于1000码(911米)甚至更远距离上的射击比赛。[1]
此枪有两种衍生型—原本的M82A1（A3）和采用无托结构设计以便于携带的M82A2随后的M500也继承它的设计精神，使用了无托结构设计。它以其射程远精度高、威力大等优良性能，几乎在12.7毫米狙击步枪市场上占据了统治地位，该枪已装备了数十个国家的军警部队·,</t>
  </si>
  <si>
    <t>基础性能：当非血族或血族变异特质者使用该武器时，每次射击需要额外消耗10点体力。 
【名枪】（500红色）：该武器的攻击力额外上升25d5。
【破碎流年】（600橙色）：占用使用者60点能量上限；每回合的首次攻击能够附带相当于目标壮硕*3的伤害。你的通常攻击能削弱目标4级护甲等级，持续3回合。
【鲜血之瞳】（600橙色）：需要占用使用者的60点体力上限；能够击破12级的防御等级，即使未能击破也能够削减300点来自防御等级的减伤。同时，该次攻击能够燃烧目标6d4点体力。</t>
  </si>
  <si>
    <t>简介/注释：原为血族名枪，大约三百年前落入一位年轻的血族天才手中。这位年轻血族出身低微，因为爱人被玛门氏族的一位公爵所抢，于是当时已成侯爵的他愤而偷走了血族至宝“破碎流年”，并以此击毙了那位公爵，叛出了永夜阵营，逃至中立之地。“破碎流年”也就随着他流落在外，进入中立阵营。</t>
  </si>
  <si>
    <t>【黄蜂蜇刺】（400耗点）——以一个主动动作发动一次攻击，此次攻击附带150点额外伤害，发动后陷入3回合的冷却，只能在主模式下使用此技能
【絮乱本能】（600耗点）——该技能持续占用20体力池（-200）——以一个主动动作将该武器切换到副模式，攻击将以目标为中心10m罩形范围内的3个目标（100）造成伤害，并附加【冻伤2】、【燃烧2】效果
[冻伤2]：冻伤者与壮硕、爆发和协调相关的判定下降40点结果值，且角色发起的主动攻击动作判定额外再下降20点结果值。持续一回合。
[燃烧2]：燃烧者在每个大回合结束时将会下降30点生命值，在日常轮中每10分钟下降90点生命值，且燃烧者在每次消耗AP时，自己都将下降这次AP消耗量*10的生命值。</t>
  </si>
  <si>
    <t>简介/注释：一把子弹来源于虚空之中的武器，它具有两种独特的模式，主模式下能进行一次不错的点射，而副模式下则能带来一些小混乱</t>
  </si>
  <si>
    <t>简介/注释：雷明顿公司借助雷明顿700的优异性能开发出一系列专门的狙击步枪，而美国军方也看上了雷明顿700的精确性，在雷明顿700的基础上开发军用狙击步枪，如海军陆战队的M40A1和陆军的M24SWS。此外还有多家枪械生产厂在开发比赛步枪或狙击步枪时也采用了雷明顿700的枪机系统。</t>
  </si>
  <si>
    <t>立绘/外形叙述：样式为巨大短枪，粗得惊人的枪管上镌刻着一层层花纹文字，上面的铭文缓缓流动，如同一尾尾游鱼。</t>
  </si>
  <si>
    <t>制作人：罪初《永夜君王》</t>
  </si>
  <si>
    <t>效果：【膛室】（紫色400）：能够击破8级的防御等级，即使未能击破也能够削减200点来自防御等级的减伤。</t>
  </si>
  <si>
    <t>简介/注释：守望者是把适于远距击杀敌人的理想武器，一把 Tenno 的经典狙击步枪。</t>
  </si>
  <si>
    <t>效果：在购买时，使用者可以随意选择任意条属性进行附加（【膛室 Prime】默认必须添加），购买时只需要为词条付出耗点*20的积分即可，但是一旦没有选择全部词条而后续又需要解锁词条，那么就需要花费等同于耗点*25的积分。
【膛室 Prime】（橙色600）：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【极限速度】（橙色600）（未解锁）：主动闪避+90。
【制导弹药】（橙色600）（未解锁）：主动防御+90。
【膛线】（橙色600）（未解锁）：攻击力额外提升30d5。
【消音器】（橙色600）（未解锁）：潜行判定+120。
【腐蚀】（橙色600）（未解锁）：攻击命中后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t>
  </si>
  <si>
    <t>简介/注释：曾经一度认为已被消灭殆尽；这把新发现的守望者 Prime 还原了 Tenno 的武之传统。</t>
  </si>
  <si>
    <t>全自动枪</t>
  </si>
  <si>
    <t>SMG</t>
  </si>
  <si>
    <t>突击步枪</t>
  </si>
  <si>
    <t>霰弹枪</t>
  </si>
  <si>
    <t>机枪</t>
  </si>
  <si>
    <t>简介/注释：由以色列军事工业公司（IMI）生产，并作为以色列军队的制式冲锋枪，德国和比利时等国军队也装备此枪，现已成为当前西方国家广泛使用的一种冲锋枪。</t>
  </si>
  <si>
    <t>简介/注释：HK416是由黑克勒-科赫(Heckler &amp; Koch）公司改造自英国SA80(L85/L86)步枪的增强型卡宾枪，通过现役5.56mm口径卡宾枪打造出来的一支性能更出色的增强型卡宾枪</t>
  </si>
  <si>
    <t>简介/注释：没有什么是一喷子解决不了的，如果有，让他们尝尝aa12。</t>
  </si>
  <si>
    <t>简介/注释：一把外形与鲨鱼类似的机枪，如同海中的掠食者一般用弹雨撕碎你的敌人。</t>
  </si>
  <si>
    <t>制作人：陈末</t>
  </si>
  <si>
    <t>步枪</t>
  </si>
  <si>
    <t>基础效果：该武器造成的基础伤害转为能量伤害
［辅助瞄准］二阶效果（绿色200）：此枪械在射击时会进行辅助瞄准，将抑制目标30点被动闪避判定。</t>
  </si>
  <si>
    <t>简介/注释：海魔族的高科技脉冲冲锋枪，具有极高的射速用于突击战斗，发射出射速极高的能量弹对敌人进行多次性破坏，同时其搭载的辅助瞄准系统可以有效提升没有经过训练的射手的命中率。</t>
  </si>
  <si>
    <t>[79%的热情]（紫色400）：每当你更换该武器的弹夹时，该武器的攻击力提升xd5点，该效果每次更换弹夹时叠加（X等于上一个弹夹中子弹命中数量），上限为30d5，这个效果维持一场战斗。</t>
  </si>
  <si>
    <t>简介/注释：这把机枪乃是浪客奖励给那些抱有最大的激情参与智谋活动的守护者们的礼物，每一发命中的子弹都会让这把武器更加亢奋，扣动扳机，抒发热情</t>
  </si>
  <si>
    <t>【名枪】（500红色）：该武器的载弹量额外提升5发（已计入载弹量）。
【原力阵列】（600橙色）：你的ap额外+3。
【暴风雨】（600橙色）：你能够击破12级的护甲等级，即便未能击破，也能够削减300点来自护甲的伤害减免。</t>
  </si>
  <si>
    <t>简介/注释：永夜阵营拥有的十大名枪之一，最开始被狼尊所使用，又被觉醒后的夜瞳所借走，在千夜独战永夜十万大军中，暴风雨在千夜的手上发挥出了其真正的力量。被公认为十大名枪当中火力最强，射速最快。</t>
  </si>
  <si>
    <t>简介/注释：AK-47自动步枪，全称卡拉什尼科夫1947年式自动步枪（俄文：1947-год Автомат Калашникова；英文：AK-47 Assault rifle），或简称卡氏47式步枪，由苏联枪械设计师米哈伊尔·季莫费耶维奇·卡拉什尼科夫所设计。
AK-47上膛动作可靠，勤务性好；坚实耐用，故障率低，无论是在高温还是低温条件下，射击性能皆很优良；尤其可在风沙泥水中使用，性能可靠；结构简单，分解容易。但不足之处在于其连发射击时枪口上扬严重，在极大的程度上影响精度，而且重量比较大。苏军所装备的AK-47于50年代末由其改进型AKM所取代，AK-47的主要延伸型包括AKM、RPK、AKMSU、AK-74、RPK-74、AKS74、AK-100、AK12等几个大类。
AK-47于1947年定型，1949年装备苏联部队。除了大规模装备于苏军外，世界上有许多国家也都进行了仿制或特许生产AK步枪系列，其中包括德国、捷克斯洛伐克、前南斯拉夫、匈牙利、中国、波兰、罗马尼亚、保加利亚、埃及、古巴、朝鲜等多个国家。AK-47的设计思路也影响了以色列、芬兰、中国等多个国家的步枪设计构思路线。按不同统计AK系列包括了未经许可生产的仿制品，总产量超过1亿支，是世界上产量最高、适用范围最广和改进类型最多的枪械。</t>
  </si>
  <si>
    <t>立绘/外形叙述：类似于MP5的枪械造型，周身深蓝色，能量罐镶嵌于枪械中央。</t>
  </si>
  <si>
    <t xml:space="preserve">立绘/外形叙述：设计十分奇特，有四根有四根成矩阵状的方形枪管，枪管外壁隽刻着古老且有些狰狞的狼形图腾，若是仔细观看，这些图腾花纹都是由无细密之极的纹路组成，实际上是层层叠加的原力阵列。
</t>
  </si>
  <si>
    <t>制作人：Sccom_Hydra《Destiny2》</t>
  </si>
  <si>
    <t>【载弹扩充】（300蓝色）：该武器的载弹量额外上升3发（已计入载弹量）。</t>
  </si>
  <si>
    <t>简介/注释：加特林机枪(Gatling Gun)是一款手动型多管旋转机关枪，由美国人理查·乔登·加特林(Richard Jordan Gatling) 在1860年设计而成。其人名一译格林，故此枪也被译作格林机枪或译作盖特机枪/机炮，是在世界范围内大规模第一支实用化的机枪。
1874年（清同治十三年）前后，加特林机枪输入中国，当时称其为"格林炮"或"格林快炮"。50年代以后加特林原理首先被美国经重新改良后应用在枪械及小口径航炮和防空炮上，使用该机枪，射速普遍可以达到每分钟每管1000发以上。</t>
  </si>
  <si>
    <t>【高速穿透】（300蓝色）：能够击破6级的防御等级，即使未能击破也能够削减150点来自防御等级的减伤。</t>
  </si>
  <si>
    <t>简介/注释：高斯步枪是以电磁加速轨道为动力，发射金属弹药的一类步枪。口径8毫米，能够以超音速发射金属刺钉子弹，这种弹药天生就是为了撕开敌人的外壳而存在的，可以对最庞大的战争兵器造成伤害，枪上有一个电容系统来控制枪的发射，使能量消耗维持在可接受范围内。为了适应残酷的战场，在人类基地的工程站内可以升级为铀-238贫铀穿甲弹，获得更远的射程。</t>
  </si>
  <si>
    <t>简介/注释：以特殊工艺重新铸造的ak-47，具备更强的威力。</t>
  </si>
  <si>
    <t>简介/注释：M60机枪是美国斯普林菲尔德兵工厂研制开发的，设计工作起始于第二次世界大战末期，经过了T44式、T52式、T61式等多次改进，于1957年正式定型为M60式，并且全面投产，
1958年开始装备美军，替换勃朗宁M1917A1式、M1919A4式重机枪和M1919A6式轻机枪。
M60机枪是世界上最著名的机枪之一，除美军装备外，韩国、澳大利亚等30多个国家的军队也都装备了它。据不完全统计，到目前为止，M60式机枪已经生产了25万多挺。</t>
  </si>
  <si>
    <t>制作人：罪初《星际争霸》</t>
  </si>
  <si>
    <t>效果：【基础性能】：该武器一旦开火，便必须要在当回合内清空所有子弹；若未清空，每发剩余的子弹将会为使用者带来50点不可豁免的反噬伤害。若换弹后再次射击，也需要遵循此例。
【名枪】（500红色）：该武器的攻击力提升25d5。
【众生朝拜】（600橙色）：每回合一次，你可以使一次通常攻击额外指定至多12个目标，并且每消耗10体力可以额外指定一个目标，至多消耗120体力指定总计24个目标。
【腾蛇】（600橙色）：你的主动闪避对抗+90点。</t>
  </si>
  <si>
    <t>简介/注释：人皇是一把群战圣器，在攻击范围内无视敌我，一并攻击。有“诸邪退避，众生朝拜”之名，现在被人族掌握，由帝国历代皇帝加持威力不断上升，不少人认定此枪已为当世第一！</t>
  </si>
  <si>
    <t>简介/注释：“刘易斯”式轻机枪最初由塞缪尔·麦肯林设计，后来由美国陆军上校I. N.刘易斯完成研发工作，全枪长1283毫米，空枪重11.8公斤。刘易斯轻机枪是经历过一战，二战一种轻机枪，曾经广泛装备英联邦国家。
中国于20世纪20年代早期进口此枪，并参加直奉战争、北伐、内战、抗战、解放战争、抗美援朝等战。</t>
  </si>
  <si>
    <t>立绘/外形叙述：这把原力枪长得惊人，从头至尾超过两米，枪身上盘着一条栩栩如生的腾蛇，正是大秦帝室的象征。不过和世间流传的腾蛇图案不同，枪身上盘踞的腾蛇背后有九块大鳞，身体其余部位则片鳞皆无。</t>
  </si>
  <si>
    <t>火绳枪</t>
  </si>
  <si>
    <t>无后坐力炮</t>
  </si>
  <si>
    <t>简介/注释：毛瑟步枪，是1867年德国毛瑟两兄弟——威廉·毛瑟与保罗·毛瑟设计的一种旋转式闭锁枪机的后装单发步枪，这种步枪于1871年被采用成为标准的制式步枪。</t>
  </si>
  <si>
    <t>简介/注释：温彻斯特M1887（英文：Winchester Model（M） 1887）是一枝由著名的美国枪械设计师约翰·勃朗宁设计、美国温彻斯特连发武器公司生产的杠杆式散弹枪，发射12号霰弹。</t>
  </si>
  <si>
    <t>效果：【朗姆酒之歌】（200绿色）：可击破4等级的防御力等级。如果没有击破对方的护甲，则在结算伤害的防御力数值减伤判定时也可以无视100点的防御力数值（仅仅只是无视对方提供防御力等级的防御数值而已，其他特殊类型的减伤则无法无视）。</t>
  </si>
  <si>
    <t>简介/注释：这把枪一直都渴望着变得更加强大后与它的兄弟相遇。
备注：该武器或许还有再进一步的可能——又或者你永远也无法把握这个机会。</t>
  </si>
  <si>
    <t>简介/注释：AT4-CS火箭发射器(Confined Space)是一种为都市战而设计的AT4次型，一般的AT4从密闭空间发射非常危险的事，因为会使周边压力极速增加，若后膛15米内有墙或其它硬件，后方火焰也可能会回扑士兵身上。CS版在发射时会从后方排出咸水以中和后焰。</t>
  </si>
  <si>
    <t>立绘/外形叙述：常见的毛瑟枪枪形，体型较长，在战场上配合瞄镜可以当作狙击枪来用。</t>
  </si>
  <si>
    <t>立绘/外形叙述：一把常见于十六世纪的单管火绳枪，以松木打造其枪柄，有着乌沉沉的枪管，夸张的造型。</t>
  </si>
  <si>
    <t>能量炮</t>
  </si>
  <si>
    <t>［光明狩猎者］四阶效果（紫色400）：此武器所射出的子弹在射中例如天使，圣骑士，牧师（不包括暗影牧师），这类体内带有圣光的存在时将会产生一个与其相斥的力进行扰乱，进而对此类目标额外造成100点伤害。</t>
  </si>
  <si>
    <t>简介/注释：传说中的恶魔狄摩高根在其漫长的恶魔生涯中研究圣光时试做的一种产物，能够对抗体内赋予圣光力量的目标。</t>
  </si>
  <si>
    <t>[电离子弹]二阶效果（绿色200）：该武器在命中时将额外造成40点能量伤害。</t>
  </si>
  <si>
    <t>简介/注释：雷鸣反器材重型狙击枪，具有雷鸣的核心技术枪管加持，能提供超高精准度，但在维持精准度的同时射程相对较低。可以吸收空气中的电离子为子弹赋予额外的杀伤力。</t>
  </si>
  <si>
    <t>简介/注释：由虚空·第七能量武器车间制造，所用材料都是虚空中严禁使用的超高危违禁品，价格不菲，也不属于单兵武器，当然，如果足够强壮，也可以当成单兵武器来用，子弹口径1.3cm（13mm）使用特殊能量弹药（大口径）</t>
  </si>
  <si>
    <t>基础效果：该武器的基础伤害将被替换为能量伤害
[光子充能]五阶效果（红色500）：使用该武器进行的射击动作将被替换为引导动作，至少需要消耗3AP，再3AP以后，使用者每额外消耗1AP进行充能则可以为下一次射击提供额外的50点能量伤害，至多额外引导6AP并额外造成300点能量伤害；在开始充能后这把武器便无法撤销这次攻击，即使角色一直不选择开火，该武器将会在充能至满额后自行开火（由主持人决定会导致何种情况）</t>
  </si>
  <si>
    <t>简介/注释：当这台 Corpus 激光炮完成它的充能，便能击发具强大毁灭性的光能爆炸，这种对载具级别的重型武器所释放的光束可以轻易的融化并击穿500mm厚的钢铁装甲板，可以想象当它命中人体时会产生怎样的后果</t>
  </si>
  <si>
    <t>立绘/外形叙述：外形为一支长着骷髅羊头的火铳，其上雕刻满了无法看懂的上古恶魔印迹。</t>
  </si>
  <si>
    <t>立绘/外形叙述：洁白色的枪身内部自带的倍镜让他的观察距离更远，枪身和弹匣纹路上隐约的雷电条纹展示出淡淡的肃杀之气。漆黑的枪管镂空部分能看到里面来回游走的闪电。</t>
  </si>
  <si>
    <t>立绘/外形叙述：通体漆黑，表面有蓝色能量凹槽，全长1.8m，整体看上去很庞大，让人觉得不像是单兵武器</t>
  </si>
  <si>
    <t>制作人：Sccom_Hydra《Warframe》</t>
  </si>
  <si>
    <t>[反器材]四阶效果（紫色400）：该武器可以击破8级的护甲等级，即使没有击破也能无视200点防御等级提供的伤害减免</t>
  </si>
  <si>
    <t>简介/注释：NTW-20狙击步枪是NTW-20型20mm大口径狙击步枪，这是一种远距离反器材步枪，具有南非特色和拥有强大的火力，采用二人手提式组件配置，NTW-20的研制开始于1995年8月，最初是由南非的埃罗泰柯（Aerotek）公司设计出了工作原理样机。
NTW-20型14.5mm口径采用二战时前苏联14.5mm高速穿甲弹药，这是当时为PTRD和PTRS反坦克步枪发展的。</t>
  </si>
  <si>
    <t>[砥砺刀锋]五阶效果（红色500）：以一个瞬发消耗弹夹中所有剩余的子弹，让枪身内特殊的装置将其合为一发特殊弹药并大幅加强其射出时的动能，使下一次射击时该武器的攻击力增加等同于[消耗的子弹数量]*50点</t>
  </si>
  <si>
    <t>简介/注释：黑色军武最杰出的造物，是可以将弹夹中所有的子弹透过独特的装置，使其动能合为一体的杰作，虽然承载了所有人的希望，却还是未能在即将到来的灾难中拯救他们</t>
  </si>
  <si>
    <t>【基础性能】（-300）：每次使用该狙击枪进行攻击，使用者将受到100点不可豁免的伤害。只有在体力大于50时，才能使用该狙击枪。                  
【寂灭】（600橙色）：可击破12等级的防御力等级。如果没有击破对方的护甲，则在结算伤害的防御力数值减伤判定时也可以无视300点的防御力数值（仅仅只是无视对方提供防御力等级的防御数值而已，其他特殊类型的减伤则无法无视）。    
【猎杀】（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【弑神射击】（600橙色）：经过长达15ap的漫长引导，发起一次附带360额外物理伤害的常规攻击。</t>
  </si>
  <si>
    <t>简介/注释：产自门瑟星的重型狙击枪。不，与其说是狙击枪，将其成为狙击炮更合适一些。一般人根本无法承受这样的后坐力。</t>
  </si>
  <si>
    <t>【屠魔】（400紫色）：在攻击目标为黑暗种族时，你的常规攻击伤害额外提高100点。                 
【退魔】（200绿色）：当你攻击的目标为黑暗种族时，在命中目标后可以选择与目标强制进行一次[角色的爆发属性与目标的壮硕的对抗]，若对抗成功则可以将目标击退至多80m，冷却时间3回合。</t>
  </si>
  <si>
    <t>简介/注释：使用8发12Gauge装弹的霰弹枪，威力和射速均无比惊人。传说这把枪封印了温切斯特神话中屠杀恶魔的退魔力量，每一颗出膛的子弹伴随着灼热的烈焰。</t>
  </si>
  <si>
    <t>立绘/外形叙述：暗金色的狙击枪，长度约三米。据说本是架设在城墙上，用于狙杀超大型目标的武器，所以看上去并不像一把狙击枪，而是更像一门炮。</t>
  </si>
  <si>
    <t>制作人：罪初《轮回乐园》</t>
  </si>
  <si>
    <t>制作人：罪初《CSOL》</t>
  </si>
  <si>
    <t>燧发枪</t>
  </si>
  <si>
    <t xml:space="preserve">【彼岸花开】（600橙色）：消耗一个引导动作，并且额外支付10点ap和20点体力，发起一次附带360伤害的常规攻击。                
【魂归冥河】（600橙色）：该效果需要占用使用者60点能量/体力上限（需要在兑换时选定）。能够击破目标12级护甲，即便未能击破也能够削减300点来自护甲的减伤。每回合的第一次攻击，可附带目标壮硕*3的伤害。               
【名枪】（500红色）：该武器的攻击力额外提升25d5。
【摆渡】（600橙色）：你每次失败的主动闪避对抗，都会为你的下一次主动闪避对抗增加30点加值。这一数值最多提升至180点，命中以后清零。        </t>
  </si>
  <si>
    <t>简介/注释：黎明阵营所拥有的十大名枪之一，又称彼岸花。曼殊沙华火力全开时，周围会开满冥河之畔的彼岸花，直击灵魂，无法闪避，即使是大君也难以抵挡。</t>
  </si>
  <si>
    <t>【基础性能】：使用该武器需要使用者的协调大于20点。                               
【原力弹】（100黑色）：消耗一个主动动作和20点体力，发起一次附带60点伤害的常规攻击。</t>
  </si>
  <si>
    <t>简介/注释：鹰击是帝国主力军团的制式远程狙击枪，属于四级原力枪。这个等级的枪械只会配发给中校级别以上的军官。远征军虽然也被列入主力军团，但是因为私下规模膨胀得厉害，因此只有上校才能配到鹰击。
　　虽然远征军中的制式武器通过各种渠道源源不绝地流向黑市，但是四级原力枪，特别是威力巨大的远程狙击枪依然极为稀少。一方面是来源受到限制，另一方面民间并没有那么多阻击手能够使用。
　　远程狙击枪不同于普通原力枪，它们必须足够新，才能够保持精度。六成新以下，精确度就会直线下降。而且鹰击这种等级的枪械配件几乎无法单独搞全，也没有办法用民间手工制品来替代。</t>
  </si>
  <si>
    <t xml:space="preserve">简介/注释：屠夫系列也是流传颇广的手枪型原力枪。这是一把单纯追求大威力的手枪，三级屠夫打出的最高能量级相当于火药武器中的大口径机炮，简直就是一门握在手里的小钢炮。一枪轰出，可以轻易洞穿装甲车的装甲。
</t>
  </si>
  <si>
    <t>简介/注释：AWM是英国精密国际研发的北极作战系列的栓式狙击步枪，于1997年开始服役。
AWM原来以狩猎为主，后来普及军事层面，采用旋转后拉式枪机，供弹方式为可拆卸式弹匣。它不但适合北极寒冷地域使用，在-40℃条件下仍可靠地工作，在炎热潮湿气候条件下的性能也相当优良。</t>
  </si>
  <si>
    <t>立绘/外形叙述：
外型是老式的燧发式手枪，击锤竖立在枪管后方，银白色，呈如意形状。枪管和握把包金，镌刻着繁丽的花纹。枪身上有一朵醒目的血色花朵，花瓣丝丝缕缕线状向四面八方伸展。</t>
  </si>
  <si>
    <t>立绘/外形叙述：修长的狙击枪，没有任何佩件。枪管长约半米，意外的沉重。</t>
  </si>
  <si>
    <t xml:space="preserve">立绘/外形叙述：这是一把左轮型手枪，它口径格外的大，枪长达四十厘米。枪口大得简直能塞进去一个小孩拳头，看上去就杀力无比，不愧屠夫这个名字。
</t>
  </si>
  <si>
    <t>便携能量炮</t>
  </si>
  <si>
    <t>效果：【基础性能】：该武器无法用于射击攻击。
【抓钩】（200绿色）：消耗一个主动动作能够发射一个抓钩，勾中目标。目标可以选择以闪避形式应对抓钩。这一抓钩至多能够承载200重量200体积的物品，且如果对方尝试挣脱，则双方进行爆发对抗，而绳子能承载的力量由主持人决定。</t>
  </si>
  <si>
    <t>简介/注释：强吸力抓钩枪是蝙蝠侠的常用工具，外观像一把小手枪，发射出锚链之后，可供攀登和悬挂之用。锚链在《永远的蝙蝠侠》中发挥了巨大的作用，蝙蝠侠先后用锚链挽救了切斯梅里迪安和罗宾的生命。</t>
  </si>
  <si>
    <t>效果：【基础性能】：该武器在每次战斗轮中能且只能发射一次，而后便会回归印痕，无法继续使用，且使用者的体力当即下降60点。如无体力用于支付消耗，则每1点超额的体力需要扣减使用者的5点生命。该效果无法通过任何伤害减免效果来削减。而同时，该武器发起的攻击，被视为非常规攻击。
【魂切】（600橙色）：使用者的体力上限被占用60点，你能够击破12级的护甲，即使未能击破也能够削减300点来自防御等级的减伤，每回合发起的首次攻击附带目标壮硕*3的伤害。
【魂断】（600橙色）：消耗一个主动动作，使得该武器的下一次攻击额外附带你自身协调*4的伤害。这一效果需要占用一个词条位。
【名枪】（500红色）：该武器的攻击力上升25d5。</t>
  </si>
  <si>
    <t>简介/注释：此枪为人族所掌控，最早时被黑暗阵营所掌控，武祖以一己之力对决三位大君，其中一位大君用的便是魂切。不过后来被赵君度所掌握，第一次真正亮相就是在与徐然的大战中，是一把威力巨大的单发狙击枪。</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</si>
  <si>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炮击]四阶效果（紫色400）：该武器的基础伤害将被替换为能量伤害；在这把武器开火前，角色可以选择在这次射击中支付额外的能量来造成额外的伤害，角色每消耗1点能量便可以使这次射击在命中时额外造成5点能量伤害，通过这个效果角色至多额外支付40点能量值，这个效果具有一回合的冷却时间。</t>
  </si>
  <si>
    <t>简介/注释：海克斯科技是魔法与科技的全新意外融合物，被用来制造任何人都可以使用的精美工艺品，而不是专门提供给那些具备奥术天资的少数人。最初的生产制造是专供皮城守卫，但后来由于严重安全隐患，这种海克斯动力武器的设计已经被封存起来。</t>
  </si>
  <si>
    <t>立绘/外形叙述：手中一柄长度惊人的长枪，式样古朴，上面布满雕纹，并缠着层层粗布。这把枪不光式样老，而且只能开一枪。枪托上刻着两个古字：魂切。</t>
  </si>
  <si>
    <t>制作人：罪初《蝙蝠侠》</t>
  </si>
  <si>
    <t>非自动武器</t>
  </si>
  <si>
    <t>反器材狙击步枪</t>
  </si>
  <si>
    <t>反器材狙击步枪/突击霰弹枪</t>
  </si>
  <si>
    <t>效果：
[幽能消耗]（-100）：占用角色10点体力值。
[贯穿]四阶效果（紫色400）：能够击破8级的防御等级，即使未能击破也能够削减200点来自防御等级的减伤。
[隐匿]一阶效果（黑色100）：该武器发出的噪音极小。当持有者进入隐形状态时，C-20A也会自动调整外观并达到类似一同隐形的效果。</t>
  </si>
  <si>
    <t>简介/注释：C-20A是Terren人族统一派发给幽灵特工的标配大口径反器材步枪，C-20在其上一代C-10的基础上修正了多种功能，更适合幽灵特工使用。</t>
  </si>
  <si>
    <t>效果：
该武器无法直接兑换，需拥有武器【C-20A（紫色）】，并消耗12500积分升级而来。
[幽能消耗]：占用角色30点体力池。
[模式切换]（黑色100）：C-20A可以耗费一个主动动作在狙击步枪和突击霰弹枪模式之间切换。当切换为霰弹枪模式时，其武器类型变更为全自动武器，射程耗点降低至50点（250），同时载弹耗点上升至150点（4）。冷却时间2回合。
[贯穿]六阶效果（橙色600）：能够击破12级的防御等级，即使未能击破也能够削减300点来自防御等级的减伤。
[充能模块]：三阶效果（蓝色300）：仅当模式处于【狙击模式】时生效。本武器的通常伤害增加60点。
[隐匿]一阶效果（黑色100）：仅当模式处于【狙击模式】时生效。该武器发出的噪音极小。当持有者进入隐形状态时，C-20A也会自动调整外观并达到与持有者隐形等级相同的效果。
[地狱业火]四阶效果（紫色400）：仅当模式处于【突击模式】时生效。消耗角色10点体力值和一个主动动作，使下一次通常攻击能够对面前20m扇形范围内的所有单位造成伤害，并且伤害值额外增加180点。冷却时间为4个回合。</t>
  </si>
  <si>
    <t>效果：
该武器无法直接兑换，需拥有武器【C-20A（橙色）】，并消耗35000积分升级而来。
[幽能消耗]：（橙色600）占用角色60点体力池。
[模式切换]（黑色100）：C-20A可以耗费一个主动动作在狙击步枪和突击霰弹枪模式之间切换。当切换为霰弹枪模式时，武器类型变更为全自动武器，其射程耗点降低至50点（250），同时载弹耗点上升至250点（6）。冷却时间2回合。
[穿透射击]六阶效果（橙色600）：本武器每回合首次通常攻击的伤害上升180点。
[充能模块]六阶效果（橙色600）：仅当模式处于【狙击模式】时生效。本武器的通常伤害上升30D5。
[贯穿]六阶效果（橙色600）：仅当模式处于【狙击模式】时生效。能够击破12级的防御等级，即使未能击破也能够削减300点来自防御等级的减伤。
[激光锁定]六阶效果（橙色600）：仅当模式处于【狙击模式】时生效。主动闪避判定对抗增加90点。
[隐匿]一阶效果（黑色100）：仅当模式处于【狙击模式】时生效。该武器发出的噪音极小。当持有者进入隐形状态时，C-20A也会自动调整外观并达到与持有者隐形等级相同的效果。
[地狱业火]六阶效果（橙色600）：仅当模式处于【突击模式】时生效。消耗角色20点体力值和一个主动动作，使下一次通常攻击能够对面前30m扇形范围内的所有单位造成伤害，并且伤害值额外增加240点。冷却时间为4个回合。
[重型霰弹]六阶效果（橙色600）：仅当模式处于【突击模式】时生效。该武器的通常伤害上升120点。
[碎裂雷霆]六阶效果（橙色600）：仅当模式处于【突击模式】时生效。能够击破12级的防御等级，即使未能击破也能够削减300点来自防御等级的减伤。
[瞄准射击]一阶效果（黑色100）：仅当模式处于【突击模式】时生效。主动闪避判定增加15点。</t>
  </si>
  <si>
    <t>制作人：白糖-《星际争霸II》</t>
  </si>
  <si>
    <t>无柄魔导器</t>
  </si>
  <si>
    <t>手套</t>
  </si>
  <si>
    <t>剑杖</t>
  </si>
  <si>
    <t>法器</t>
  </si>
  <si>
    <t>旗帜</t>
  </si>
  <si>
    <t>[护界]（消耗200点）二阶效果（绿色200）：可以以一个瞬发动作对5m内的一个角色投射一个以能量编织的守护屏障（可以将目标选定为自己），屏障具有200耐久度，在屏障耐久度耗尽之前它会帮助内部的角色抵挡伤害（无论角色是否选择了应对措施），该效果持续1回合，冷却三个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</si>
  <si>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简介/注释：简易结界流派的传承魔术礼装，看似是手套的样子，其实本身是强制性改变了锡杖的形态，可以大幅度缩短结界的布置，也是结界魔术师的盾。</t>
  </si>
  <si>
    <t>效果：【基础性能——救赎与宽恕】：需要遵循以下扮演需求，否则封锁装备栏，需要花费购买本物品同等消耗的积分才可以解锁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
————————</t>
  </si>
  <si>
    <t>简介/注释：代表着【赦罪师】的专属武器之一，虽然现在只是仿制品，但是本身就具有着超乎普通武器数倍的力量，可以根据着仪式慢慢解放其中的力量，使其成为正品一样的武器。</t>
  </si>
  <si>
    <t>效果：【日月辉】（200绿色）：在白天时，持有者的非常规攻击伤害增加100点。在晚上时，持有者的主动防御对抗判定临时增加30点。</t>
  </si>
  <si>
    <t>简介/注释：材质难解的暗金宝珠，饱含日月天地的光辉，脉动着温暖的力量。</t>
  </si>
  <si>
    <t>基础效果：该武器无法进行赋能攻击
[起色]一阶效果（黑色100）使用主动动作使5m内的一个角色恢复200点生命值，战斗冷却3回合。
[鼓舞]二阶效果（绿色200）【消耗3000点积分解锁】：使用主动动作使5m内的一个角色恢复300点生命值，战斗冷却3回合（替换[起色]技能）
[振奋]一阶效果（黑色100）【消耗3000点积分解锁/升级】：可通过投入经验升级，每次升级可提升基础治疗效果30点，至多可升级五次</t>
  </si>
  <si>
    <t>简介/注释：不知名的战场上一只即将流血而死的地精用自己的血在自己的旗子上画出了符咒。“如果当初勇敢一点就好了”</t>
  </si>
  <si>
    <t>立绘/外形叙述：有着金色五角星标记的右手露指手套</t>
  </si>
  <si>
    <t>立绘/外形叙述：漆黑的长杖，犹如枯枝长杆，而其光泽犹如某种金属一样。而最顶端像是真正的枝丫一样分散开来，有着某种奇特的蕴含</t>
  </si>
  <si>
    <t>立绘/外形叙述：一面并不大的帆布旗，旗子上有一个用血还是不知名的红染料画出的法阵。旗身是由普通的树枝制作而成的并不坚固。</t>
  </si>
  <si>
    <t>魔法书</t>
  </si>
  <si>
    <t>法杖</t>
  </si>
  <si>
    <t>中柄魔导器</t>
  </si>
  <si>
    <t>棒棒糖？</t>
  </si>
  <si>
    <t>[减耗I]一阶效果（黑色100）：被动减少所有法术1点能量消耗，但最低不能低于5点（5点能量消耗及以下的法术无法拥有此效果）</t>
  </si>
  <si>
    <t>简介/注释： 作为一个优秀的法法师随身携带一本书是很重要的，毕竟辣么长的咒语谁记得住啊！！</t>
  </si>
  <si>
    <t>[索命]一阶效果（黑色100）：该武器射出的赋能攻击将化为鬼魂追踪目标，抑制对方15点被动闪避结果值</t>
  </si>
  <si>
    <t>简介/注释：一把较为普通的法杖，利用强大的灵魂锻造而成，通过将魔力注入其中，可以唤出其中的怨魂朝目标发起攻击。</t>
  </si>
  <si>
    <t>[寒冰覆魂]二阶效果（绿色200）：持有此杖的生物会因为法杖中储存的魔力而使得体毛变成冰般的蓝色，受魔力影响，与冰霜类能量相关的非常规攻击将会增加150伤害。</t>
  </si>
  <si>
    <t>简介/注释：瑞奥斯·杜雷登奇是战国中的一名野心勃勃的领主。通过无数场战役，他逐渐了解到将见习法师塞进他的军队的好处，并因此在他的领土上建立了一系列法师学校，为了展示自己的权威，他命令法师们打造了这柄枪杖，往后的战役中奥瑞斯凭借此枪获取了无数场胜利。</t>
  </si>
  <si>
    <t>[棒棒糖套娃]：一阶效果（黑色25）你可以挥动此法杖在你的手中召唤一个小棒棒糖，棒棒糖的口味由手持棒棒糖者决定，有没有包装也可以决定。棒棒糖体积不能大于1。同时最多可以存在5个棒棒糖。
[冰淇淋细雨]：一阶效果（黑色25）你可以挥动此法杖朝你的上方召唤一个巨大的冰淇淋球，随后冰淇淋球爆开变成一堆小冰淇淋球，冰淇淋球底下会自动出现脆筒然后在周围10米内降下，如果有人想拿一个冰淇淋就会有冰淇淋飞过去。没有人要的冰淇淋落在地上就会消失。每10分钟可以使用一次，口味也是手持冰淇淋者决定。
[小饼干飓风]：一阶效果（黑色25）你可以挥动此法杖朝你的前方召唤一些大小不会超过手掌小饼干，最多20片。你可以控制小饼干向别人打去，但是没有伤害。你也可以将这些饼干收到手上，然后吃掉这些小饼干。每1小时可以使用一次。小饼干口味由持有者决定。
[巧克力城堡]：一阶效果（黑色25）你可以挥动此法杖朝你的脚下召唤一个最大半人大小的被包装好的一堆小巧克力，包装结构十分稳定可以用来支撑自己的身体，可以用来当地毯或者椅子。也可以拆开包装吃巧克力。巧克力口味由持有者决定。每一小时可以使用一次。巧克力不重所以没有任何伤害加成。</t>
  </si>
  <si>
    <t>简介/注释：你召唤的食物不会腐烂，并且不含会伤害身体的食品添加剂。（6 1快乐）</t>
  </si>
  <si>
    <t>立绘/外形叙述：购买自定义颜色，记住写好名字别被人拿走。一本全新而且印刷完整的书本</t>
  </si>
  <si>
    <t>立绘/外形叙述：这是一个巨大的硬质棒棒糖，棒棒糖的小棍是一个红色和白色线条交织的饼干制成的。棒棒糖的糖是球形的，大小会根据使用者变化，始终为使用者的脸蛋大小，颜色根据看到的人不同会变得不同，只有善良的孩子才能看到棒棒糖中美丽的星辰或美好，不善良的孩子看到的是一个普通的木棒。</t>
  </si>
  <si>
    <t>制作人：染发水</t>
  </si>
  <si>
    <t>卷轴</t>
  </si>
  <si>
    <t>魔导书</t>
  </si>
  <si>
    <t>基础效果：七罪狱王在未安插宝珠时无法使用赋能攻击，但可以将七枚与之配对的宝珠安插到其中，宝珠效果将在插入七罪狱王后生效，其资历值加成效果相加</t>
  </si>
  <si>
    <t>简介/注释：源自于某个魔幻位面的强大魔导器，本身只是一个载体，只有配合配合七罪魔珠进行战斗时，才能发挥强大的威力。</t>
  </si>
  <si>
    <t>基础效果：该武器在解锁技能[能量涌动]前无法使用赋能攻击
[治愈强化]五阶效果（红色500）{消耗12500积分后解封}：你释放的非被动持续恢复型的治疗效果增加基础的150点治疗效果
[能量涌动]四阶效果（紫色400）{消耗10000积分后解封}：持有者每战斗轮回复12点能量值且每日常轮回复36能量值
[克制黑暗]六阶效果（橙色600）{消耗15000积分解封}：该武器的攻击对黑暗生物造成额外的140点物理伤害
[哈什之泪]五阶效果（红色500）{消耗12500积分后解封}：该效果需要解封前三样能力后才可以解封。再当前回合内，一个目标在你的[精神力*1]m内造成伤害时（以直接或是间接的方式），你在自己的回合便可以以一个主动动作对这个目标发起一次额外造成180点能量伤害的赋能攻击，这个效果具有一回合的冷却时间。</t>
  </si>
  <si>
    <t>简介/注释：在某个世界被一名自称为“诺森·威廉”的轮回者最终传递回来的咨询所构筑的武器。这似乎曾经属于超额武器的一种，如今似乎却显得无比地破落，根据空间的构筑对该把武器，但是似乎又缺失了什么，显然是缺少能量的输入【效果需要消耗积分进行解封】</t>
  </si>
  <si>
    <t>基础效果：该武器无法使用赋能攻击
[神智]二阶效果（蓝色300）：装备者视为具有精通等级的神秘学
[神曲]三阶效果（蓝色300）：日常轮中，进行神秘学知识的相关判定时具有60的判定值</t>
  </si>
  <si>
    <t>简介/注释：看起来很是古老的羊皮卷轴。其并非是直接的魔导用品，而是一个媒介物</t>
  </si>
  <si>
    <t>基础效果：书籍无需直接手持，在视线之中是一种悬浮的状态
[法术栏1]四阶效果（紫色400）：此法术栏可以记录总计优先等级不超过400的技能（此技能必须为法术体系）。装载的技能资历将会叠加在本装备上。
[法术栏2]四阶效果（紫色400）：此法术栏可以记录总计优先等级不超过400的技能（此技能必须为法术体系）。装载的技能资历将会叠加在本装备上。</t>
  </si>
  <si>
    <t>简介/注释：一本略微古老的书籍，其中蕴含的法术符文可以用于保存序列库中的技能</t>
  </si>
  <si>
    <t>立绘/外形叙述： 一柄乌黑而锈迹斑斑的铁剑，其上有着7个圆形的凹槽，像是拥有插入什么东西。</t>
  </si>
  <si>
    <t>立绘/外形叙述：从外形来看长矛的矛身通体纯白，如果要说的话大概是这把原本的长矛矛尖的下端似乎原来是有什么东西；当激活第一个能力的时候长矛矛尖的下方会伸展出一层不知名的白色晶体，不时地有着纯白色的光辉点缀其中，其相互交叉环绕；当激活第二个能力的时候，整条长矛都显得熠熠生辉，看向长矛就像是看见了群星一般，星辰的光辉映衬其中，光华有若丝带一般将其中的焦点相互交汇最终连接为一点。当解封效果[哈什之泪]后，长矛的名字变换为【哈什之矛】</t>
  </si>
  <si>
    <t>立绘/外形叙述：一张看起来显得很是古老的羊皮卷轴，上面甚至显得略微地粗糙，整个卷轴有些不规则地扭曲在一起，略微显得凹凸不平的表皮上面还铭刻着不知道的铭文</t>
  </si>
  <si>
    <t>立绘/外形叙述：看起来似乎很大很厚重的书籍，书籍的上边纹饰着不知名的纹饰。如果要说有什么特别的话，那便是精通神秘学的人可以一眼看出书籍正中心的文字是埃及的“安卡”，但是当翻阅其中内容的时候却发现，什么都没有留下</t>
  </si>
  <si>
    <t>短柄魔导器</t>
  </si>
  <si>
    <t>八卦炉</t>
  </si>
  <si>
    <t>[治愈]三阶效果（橙色600）：使用主动动作使以自身为中心半径30M的至多三个可视目标回复200点生命值，战斗冷却3回合
被你治疗的目标将获得1回合[活力再生]：每战斗回合的结束阶段恢复[壮硕*1]点生命值且日常每小时恢复[壮硕*3]点生命值，在非战斗则使能够使肢体断肢再生，所有的类似效果中只取最高的一种生效，至多恢复至角色的生命值上限。</t>
  </si>
  <si>
    <t>简介/注释：在泰拉大陆的南方的星野密林中的精灵们在世界树的指引下用世界树之枝制作而成的法杖，具有世界树一般博爱的光芒</t>
  </si>
  <si>
    <t>基础性能:该武器可以漂浮在空中，不需要用手拿着，不能离开装备者5米距离。
【阴阳爻】四阶效果（紫色400）:你的赋能攻击附加80点额外的能量伤害</t>
  </si>
  <si>
    <t>简介/注释：火炉以魔力为燃料，从能熬一整晚的文火，到引发山林火灾的强火，都能自由调节 。由绯绯色金打造，是功能齐全的万用炉，融合了外面世界的道具，炉的一角可以吹出风来，夏天可以纳凉，有逢凶化吉与开运的效果</t>
  </si>
  <si>
    <t xml:space="preserve">[魔弹填充]一阶效果（黑色100）：消耗一个瞬发动作将每5点能量制作成1发魔弹（可同时制作至多四发）。魔弹最多存在4发，每次只能制作1发，魔弹最多只能保存30日常分钟或1场战斗。
[魔动推进]一阶效果（黑色100）：消耗魔弹启动的瞬发效果，每消耗一发魔弹，就可以借助喷射器向一个方向推进10米（一次性最多40米）。
[魔动冲击]二阶效果（绿色200）：消耗魔弹启动的条件触发效果，在机神巨腕的近战距离命中敌人后可以额外消耗1发魔弹使得额外造成70点物理伤害（每次命中只能消耗一枚）。
[魔力射击]二阶效果（绿色200）：消耗魔弹启动的通常攻击，消耗1发魔弹进行一次额外造成60点能量伤害的赋能攻击，这个动作视为一次赋能攻击动作    </t>
  </si>
  <si>
    <t>简介/注释：采用看抗冲击性极强的黑钢为材料。通过转盘上的压缩魔纹将能量压缩为固态封入弹壳，每次发动就会在瞬间造成大量的冲击与热能。通过这些内部积攒的能量进行推进。打桩机的运做以及射击。</t>
  </si>
  <si>
    <t>[能量增幅]六阶效果（橙色600）:当角色进行非常规类型的攻击时，使该攻击额外造成300的能量伤害</t>
  </si>
  <si>
    <t>简介/注释：据说这把早已蒙尘的武器来自与埃及王子塔护提之手，但是哪怕岁月将其掩埋依旧难以遮掩这把法杖的夺目。</t>
  </si>
  <si>
    <t>立绘/外形叙述：法杖的顶部为知识古树的橡果，镶嵌在世界树之枝上，杖身只是经过了简单的处理，尽量保持原来的样子，几句精灵文镌刻在橡果下方一点的部分，在治愈伤者时会闪烁微微的绿光</t>
  </si>
  <si>
    <t>立绘/外形叙述：迷你八卦炉外观呈八棱柱形，正面绘有八卦图案，中间是喷射火焰和魔炮的洞口。</t>
  </si>
  <si>
    <t>立绘/外形叙述：半人高的巨大机械臂，在尾部有着4个锐利的推进器，进行推进时会发出红色的光焰，机械臂最末端是巨大的打桩机，进行冲击时打桩机会迅速的拉开闭合，之后从两侧的散热口喷出大量的热气。手背有着仿佛左轮手枪一般的转轮，每次消耗魔弹，就会弹出一个废弃弹壳。拉动手臂内侧的手柄，拳头会缩入腕部变为一门巨炮，从内可以释放出巨大的热能与冲击波。</t>
  </si>
  <si>
    <t>立绘/外形叙述：塔护提之杖的杖身由完全不知名的古铜色魔导金属构成，杖头是紫罗兰色的平底，之上是相互对称且弯曲的紫罗兰色的魔导金属，在金属中间放置着一颗奇异的蔚蓝色宝石，浩瀚的魔力似乎依旧萦绕在其间</t>
  </si>
  <si>
    <t>十字架</t>
  </si>
  <si>
    <t>【基础性能】：持有者在每次轮回开始之前，都可以自由决定一次该武器的重量，但是武器的最终重量不能大于使用者的全身负重。
【凯彼阿之竖瞳】六阶效果（橙色600）：凯彼阿的眉心竖瞳时刻注视着祂的敌人。当使用者的精神高于对方20点以及以上时，其主动防御闪避对抗判定增加60。      
【混洞破碎.世界终焉】六阶效果（橙色600）：【凯彼阿的万千世界】取材于一颗崩塌的恒星所遗留的最后物质。因此，它也保留了那颗恒星崩塌时的些许威能。当你与某个目标进行了超过五次主动对抗后，你可在你的一个主动动作后消耗一个瞬发动作与其依次进行壮硕，爆发，协调，精神，反应，眷顾对抗。如你的对抗至少通过了三项，那么你可以立即以一个主动动作发起一次通常攻击，而这次通常攻击额外附加对方壮硕*4的伤害。该词条不可与致命共存，且在每场战斗中对每个目标至多生效一次。 
【掌混沌】（600橙色）：占用使用者的60点能量上限，使得使用者能够击破12级的护甲，即使未能击破护甲，也能够削减300点来自护甲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【超脱】（600橙色）：当你持握该武器时，你的被动闪避判定增加180点。同时，你的体力池上限被占用60点。      
【终因果】（600橙色）：你的常规攻击伤害增加240点，同时，该效果需要占用你60点能量池上限。                
【神铸赋性】（600橙色）：使用者的每点精神，能够抵消该武器10点重量，最高抵消900点重量。
【唯一之证】（600橙色）：该武器的攻击力额外提升30d5。
【起源】（600橙色）（需要15000积分解锁）：你的精神+30。</t>
  </si>
  <si>
    <t xml:space="preserve">简介/注释：在无垠的虚空当中，出现了一点光。               自这一点光芒当中，诞生出了无数尚处于混沌当中的物质。       无数的混沌物质，组成了宇宙最初的架构。在无法以时间计量的悠久岁月过后，一条长河自宇宙之底，贯穿了万千世界。     生灵，世界，乃至宇宙本身，都显化在长河当中。                 在长河当中，一切的物质之间，都存在着无数的丝线。这些丝线，共同影响着长河的流动方向。      长河的尽头，是无尽的深渊。一切物质都将最终归于深渊，从此消失于世界之中。   而深渊之底，则是不断扩散的混沌。      世界最终将归于混沌，而混沌之中将诞生新的奇点。              宇宙，命运，便是如此循环往复。            在长河之外，模糊的身影独自眺望。            “我是一，也是万。    是开始，也是结束。”                       “此即，掌控混沌之主。”                  “此即，终结因果之人。”                 “在此，以第一因的存在，宣告你无可改变的命运。”            “在此，于我之国度之中，赐予汝等最深的死亡。”                 “奇点。”             “时空。”               “命运。”               “因果。”              “秩序。”                   “灾祸。”                 “混沌。”                        “终焉。”               “以及，一切之外的，彼岸。”               “虚无诞生生命。”   “生命归于虚无。”  “在意义也失去意义之地，堕入轮回也无法触及的永劫。”   “End of Samsara.”                                          </t>
  </si>
  <si>
    <t>【魔龙之狂暴】（600橙色）可击破12等级的防御力等级。如果没有击破对方的护甲，则在结算伤害的防御力数值减伤判定时也可以无视300防御力数值（仅仅只是无视对方提供防御力等级的防御数值而已，其他特殊类型的减伤则无法无视）。</t>
  </si>
  <si>
    <t>简介/注释：由魔龙腿骨制成的法杖，具有强大的灵性。据传持有者每天晚上都能听到魔龙的嘶吼与哀鸣。</t>
  </si>
  <si>
    <t>【驱散】（500红色）：以一个主动动作发动，驱散50m范围内一个目标身上的至多3项被赋予的效果。</t>
  </si>
  <si>
    <t>简介/注释：你会在牧师的光辉之下感受到神的恩泽，当然，也有可能是在十字架的重量下感受到神的威严。</t>
  </si>
  <si>
    <t>效果：【法力增幅】（100黑色）：你的能量上限+10点。</t>
  </si>
  <si>
    <t xml:space="preserve">简介/注释：大多数法师在他们熟练一些中级法术（如疾光电影）后会迫不及待的购买第一把魔杖。魔杖是玛法大陆常见的法师施法工具，大多数的法师都熟知魔杖，这几乎是熟练掌握基本元素法术的象征。在此之前，不少的年轻法师学徒们会从各处搜集他们觉得具有灵气的物件（比如城市外被遗忘的野兽图腾）再把它们与木杖混合到一起，迫不急待地施展法术希望有质的飞跃，但这样的行为当然是以失望告终。
每一把魔杖都可以称得上工匠手艺的不易之举，“因乘天地灵气，集日月之精华，乃万木之灵，灵木之尊。制作魔杖的材料一般来自沃玛森林，曾经有人认为能助长诱惑之光的魔杖需要的玉面素狐王的手臂，不过现在看来这只是一个樵夫间的笑话。虽然大多数魔杖内部包含有碎骨，但是倒真的不需要强大的怪物骨头，普通的牛骨鹿骨就可以了。
影响到魔杖的两个重要特征是长度和硬度，但是它们如何影响还是个谜。当然，某些特征会直接影响魔杖使用者的法术效果。有一个故事是说创造出提升“诱惑之光”效果魔杖的人并没有如他期望般获得名声，因为它很快就被和诱惑麻痹强壮战士的故事联系在一起。所谓的邪恶的魔杖也可以保护自己，但会影响甚至伤害很多的生命就是如此吧。
魔杖在初次接触使用者（法师）的一段时间可能会不太稳定，至少在它们刚刚被制造出来时是安全的。包括比奇城书院在内大小图书馆都有“魔杖能选择主人”的文字记载。许多与魔杖配合不好的年轻法师都发现他们的房间会骤然电闪雷鸣、炙热寒冷，或是无法以平时的方式施展法术。
“小子！你的魔杖里寄宿了一个孤高的老法师，希望以此来简洁地教教年轻人什么是谦虚！”
法师学院的仓库管理员难掩幸灾乐祸的神情调侃到。                                                                                      </t>
  </si>
  <si>
    <t>立绘/外形叙述：一把修长的长枪，极为精致。若是单看枪身，或许会被误认为一把装饰性的武器，是从某个贵族或者骑士的墙上取下来的。但是其上盘踞的肉眼可见的血气和怨念，昭示着这把武器并非外强中干，而是实实在在的凶器。在完全被解放以后，枪身之上会铭刻八道铭文。只有真正得到其认可的人，才能够通晓其中的含义。</t>
  </si>
  <si>
    <t>立绘/外形叙述：一根洁白如玉的，细长的骨头制成的法杖，法杖的顶端挂着一根不止什么材质的红色飘带。仔细观察骨头的形状，大概能辨认出这是一根腿骨。</t>
  </si>
  <si>
    <t>立绘/外形叙述：银柄的十字架，其杖头的材料宛若教堂穹顶的彩色玻璃。</t>
  </si>
  <si>
    <t>乐器</t>
  </si>
  <si>
    <t>扇</t>
  </si>
  <si>
    <t>法术书</t>
  </si>
  <si>
    <t>效果：【五行之力】（600橙色）：你的非常规攻击额外增加600点能量伤害，但你的能量上限被占用60点。</t>
  </si>
  <si>
    <t xml:space="preserve">简介/注释：采自世界之木的树干，混以五行神水得以制成。外形修长纤细，陪以印有八卦图案的幽灵战衣，更加衬托出道士不俗丹士气息。                                                                </t>
  </si>
  <si>
    <t>效果：此物品无法购买，需要以技能：钧天广乐召唤而出。
【灵气化形】（黑色300）：能够变成任意种类的乐器；每战斗回合的结束阶段恢复6点能量值且日常每小时恢复18点能量值
【钧天】（橙色600）：非单体音乐技能目标数量+6
【广乐】（橙色600）：声音范围+60</t>
  </si>
  <si>
    <t>简介/注释：乐师以技艺入道，感应天地，故而天地应和之，聚灵气而为乐器，仙音袅袅，可以惊鬼神。</t>
  </si>
  <si>
    <t>效果：【五火七禽】：在购买时，使用者可以随意选择任意数量的词条进行附加，但必须包含【**火】和【**翅】词条至少各一条；购买时只需要为词条付出耗点*20的积分即可，但是一旦没有选择全部词条而后续又需要解锁词条，那么就需要花费等同于耗点*25的积分。
——五火——
【空中火】（600橙色）（未解锁）：占用60点能量上限；增加6护甲削弱等级（同类效果不可叠加），该效果至多将目标的护甲削减至0级，且在目标拥有的总记护甲等级超过12级时，将优先削减这部分溢出的护甲等级。命中的生物类目标，目标在持续时间内所受到的任何生命恢复效果都将减半（向上取整）。这两个效果持续时间都为3回合。
【石中火】（600橙色）（未解锁）：占用60点能量上限；增加12护甲击破等级（同类效果不可叠加），每级护甲击破可击破等级的防御力等级。如果没有击破对方的护甲，则在结算伤害的防御力数值减伤判定时也可以无视300点护甲的的防御力数值。每回合第一次攻击对敌人造成的有效伤害增加3倍敌方壮硕值的额外伤害（同类效果不可叠加）。
【木中火】（600橙色）（未解锁）：占用60点能量上限；会给目标赋予[燃烧5]效果。该效果只能刷新但不可叠加，灼烧效果一般而言至少持续至战斗结束，但可以通过合理的灭火措施或是治疗来解除此效果。（[燃烧5]：燃烧者在每个大回合结束时将会下降120点生命值，在日常轮中每10分钟下降360点生命值，且燃烧者在每次消耗AP时，自己都将下降这次AP消耗量*25的生命值。）
【三昧火】（600橙色）（未解锁）：占用60点能量上限；常规攻击伤害增加240点。
【人间火】（600橙色）（未解锁）：攻击力提升30d5。
——七禽——
【凤凰翅】（600橙色）（未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【青鸾翅】（600橙色）（未解锁）：精神+30。
【大鹏翅】（600橙色）（未解锁）：反应+30。
【孔雀翅】（600橙色）（未解锁）：占用60点体力上限；主动防御对抗+180。
【白鹤翅】（600橙色）（未解锁）：占用60点体力上限；主动闪避对抗+180。
【鸿鹄翅】（600橙色）（未解锁）：每次主动对抗成功之后都会获得10点全部主动对抗加成，每回合最多触发三次，最终上限为60点。（同类效果不可叠加）
【枭鸟翅】（600橙色）（未解锁）：消耗40点能量，在命中目标后可以选择与目标强制进行一次精神对抗，若对抗成功则使其触发[恐惧6]debuff，持续3回合。（[恐惧6]：难以言喻的恐慌感涌上心头，进行的任何战斗对抗类判定都将下降90点的结果值。）</t>
  </si>
  <si>
    <t>简介/注释：
五火奇珍号七翎，授人初出乘离荧。
逢山怪石成灰烬，遇海煎乾少露泠。
克木克金为第一，焚梁焚栋暂无停。
王变纵有神仙体，遇扇扇时即灭形。</t>
  </si>
  <si>
    <t>效果：［光明之敌］基础性能：任何光明生物看到此物将会感到无比悲伤，并将持有者视为死敌。任何察觉到此物本质的类人生物视其三观对持有者产生好感或仇恨等感情。
［生灵之页］基础性能：将一名生灵以你喜欢的手段做成一页皮。具体留下什么，脱去什么，自行决定。在获得此书时，自动获得相应处理知识
［绝望之灵］基础性能：视主持人裁定，被制成页生灵的情绪/灵魂是否有资格与页合一，但不合一，也可将通过［灵魂作成］生灵的情绪或灵魂附着在此页上，做到强制附着。合一后此页可激活［灵魂铭记］，［灵魂铭记］可重复激活（最多6次），附着后此页可激活［灵魂烙印］［灵魂烙印］可重复激活（最多6次）。激活［灵魂铭记］［灵魂烙印］需要花费积分，即并不视为灵魂满足自动获得［灵魂铭记］［灵魂烙印］，需回到变量空间花费积分进行激活。
［灵魂作成］一阶效果（花费2500积分解锁）：可将被制作成书页的生灵的灵魂/情绪附着在由此生灵血肉制成的书页之上。
［灵魂铭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
［灵魂烙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t>
  </si>
  <si>
    <t>注释：任何黑暗种族可兑换，类人种族可兑换，但需符合人设（视同族如猪狗，食物，傲慢狂妄，认为自己至高无上等），光明种族不可兑换</t>
  </si>
  <si>
    <t>立绘/外形叙述：一团飘忽不定的灵气，随着使用者的心念随意变换成任何乐器。</t>
  </si>
  <si>
    <t>立绘/外形叙述：一把五彩斑斓的羽扇，道道神韵散逸，恢弘气息弥漫周天，浩瀚神威镇压万古十方；此扇有空中火、石中火、木中火、三昧火、人间火，五火合成此宝；扇有凤凰翅，有青鸾翅，有大鹏翅，有孔雀翅，有白鹤翅，有鸿鹄翅，有枭鸟翅；七禽翎上有符印，有秘诀。</t>
  </si>
  <si>
    <t>外形叙述：由洁白的皮质组成的书籍，最外层包裹着由洁白的羽毛，整体看上去圣洁无比。书中初始仅一页扉页，上面描绘着一副图（一个长着洁白羽翼的人形生物被锈蚀的巨大挂钩穿过胸膛，悬置在半空中，挂钩上嘀嗒着乳白色的血液，任何看到此画的生物都会感到浓重的绝望之感）书中无任何内容，除一页扉页，和被羽毛点缀的封面。</t>
  </si>
  <si>
    <t>制作人：大世落幕</t>
  </si>
  <si>
    <t>制作人：大世落幕《封神演义》</t>
  </si>
  <si>
    <t>长柄大镰</t>
  </si>
  <si>
    <t>效果：法师护手在未安装法术核心时无法使用远程赋能攻击；
安装法术核心之后，其资历值加成效果相加；
拥有同类正面被动效果的法术核心只能安装一个（例如：【法术核心：火焰】和【法术核心：火焰（未注魔）】）；
你可以花费2500积分升级此护手，增加100点攻击力耗点，上限为500点攻击力耗点；</t>
  </si>
  <si>
    <t xml:space="preserve">简介/注释：一个施术用的护手，虽然看上去有些粗糙，不过毕竟它仅仅计划为一个原型装置。即使作为一个原型装置，它也意义非凡，它能够让神秘使精确调整改造法术装置装置并且以各种安全的方式操纵它们。
</t>
  </si>
  <si>
    <t>【Viod】：当该武器破损时，使用者立即受到相当于最大生命的，不可豁免的伤害。在攻击时，武器的重量视为等同双手最大负重。        
【真王基因】（600橙色）（需要消耗15000积分解锁）：可以在成功命中后额外消耗对方的能量，可以额外消耗对方6d4点能量值，在目标的能量值被降低至0点后将不再生效。           
【启示】（600橙色）：提升持有者30点精神。</t>
  </si>
  <si>
    <t>简介/注释：“Regentropfen sind meine Tranen
Wind ist mein Atem und mein Erzahlung
Zweige und Blatter sind meine Hande
denn mein Karper ist in Wurzeln gehüllt
wenn die Jahreszeit des Tauens kommt
werde ich wach und singe ein Lied
das Vergissmeinnicht,
das du mir gegeben
hast ist hier”</t>
  </si>
  <si>
    <t>效果：
只有掌握祭祀舞技能才可以佩戴此武器。
【挥袂】三阶技能（蓝色300）：当你的生命恢复类效果成功施加给某个单位时，你可为其在2回合内增加2级的护甲效果。
【心问】三阶技能（蓝色300）：当你的生命恢复类效果成功施加给某个单位时，你可为其驱除两项被附加的效果。
【耐夜】二阶技能（绿色200）：你的被动闪避对抗判定+30。</t>
  </si>
  <si>
    <t>简介/注释：
双剑一长四尺，一长三尺二寸，合重三斤，剑身若玉，舞动之时轻盈玲珑，剑气充盈，直贯星斗。秦有方士徐福奉秦始皇之命出海寻找长生不老药，沧浪中遇鲛人，其织鲛纱，薄如蝉翼，水火不侵，刀枪难损，其缀泪成珠，落盘琳琅，莹润剔透。徐福欲提鲛人出水，鲛人遁于大海，不复得见。唐时公孙幽在找妹妹公孙盈得途中偶的鲛纱与坠泪之珠，忆及与盈所历浮沉之事犹如先人沧澜遇鲛般恍如一梦，遂请藏剑山庄铸双剑，将鲛纱与坠泪珠镶嵌于剑上。</t>
  </si>
  <si>
    <t>效果：［安息］基础性能：在彻底杀死一个生命（主持人判定）后，可彻底碾碎其灵魂，让其破碎的灵质成为Thanatos的一部分。获得杀死生命资历值/1000的重量，此效果由持有者自行决定。
［死之气息］{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［安魂］{600耗点橙色六阶}（花费15000积分解锁）：在将一名非调律者角色的生命值降低至0点时将直接将其彻底杀死，并使其无法享受战斗续航或是复活等能力的效果。
［送别］{600耗点橙色六阶}（花费15000积分解锁）：+90主动闪避判定。
［送行］{600耗点橙色六阶}（花费15000积分解锁）：+90主动防御判定。
［索命］{600耗点橙色六阶}（花费15000积分解锁）：命中目标后会对其施加[标记]效果，持续3回合，被[标记]的角色将会持续暴露在对其施加[标记]的角色的主要感官中，且被[标记]的角色的所有技能在同时判定时的优先等级视为下降100点。
［死亡象征］{600耗点橙色六阶}（花费15000积分解锁）：武器攻击力改为80d5</t>
  </si>
  <si>
    <t>简介：来自于生物最底层逻辑的本能，渴望死亡，却又畏惧着死亡。渴望将人杀死，却又畏惧被人杀死。渴望着那死后的真相，却又在象征着真相的道路之上竭力止步。想要活下去，却又好奇生命的反面究竟是什么。</t>
  </si>
  <si>
    <t>外形叙述：猩红色的晶状长柄，在其镰身是虚无，是空白，仅有一个拉长的看似羊头的装饰物，仿佛咬着什么。（具有灵视者可看见镰刃的位置拥有着由束缚的死去生命的刀锋）
淡淡的黑烟从Thanatos上缓慢冒出，并围绕着缓慢缠绕，冰冷的气息从中蔓延，即使在酷暑也无法感到一丝灼热，只有令人难以忍受的寒冷。
（人类不可兑换）</t>
  </si>
  <si>
    <t>制作人：大世落幕《MC-MOD：神秘时代》</t>
  </si>
  <si>
    <t>制作人：罪初《罪恶王冠》</t>
  </si>
  <si>
    <t>制作人：耕读传家 出处：《剑侠情缘网络版三》</t>
  </si>
  <si>
    <t>指挥棒</t>
  </si>
  <si>
    <t>尺</t>
  </si>
  <si>
    <t>杖</t>
  </si>
  <si>
    <t>效果：该武器无法直接兑换，需拥有武器：金沙罗，并消耗11250积分（二者价格差值*1.25）升级而来。
【卍解】（橙色600）：被动效果：获得90主动命中补正。
【金沙罗】（蓝色300）：被动效果：当你的攻击命中第偶数次时，获得90伤害加成。
（消耗12500积分解锁）【金沙罗舞蹈团】（红色500）：攻击命中后，与对方进行一次精神对抗，成功会导致对方陷入[幻术]状态，使对方进行的任何战斗对抗类判定都将下降75点的结果值(效果等同于[惊骇])。</t>
  </si>
  <si>
    <t>简介/注释：原作死神中，凤桥楼十郎的斩魄刀，会改变刀的外形，能够将灵子传递到刀身中以声波攻击。卍解后会通过音乐施展幻术攻击。</t>
  </si>
  <si>
    <t>效果：【基础性能】持有者在每次轮回开始之前，都可以自由决定一次该武器的重量，但是武器的最终重量不能大于使用者的全身负重。该武器可以用于防御，防御时附带重量加成。
【元阳】（600橙色）（需花费15000积分解锁）：该武器防御时可以以精神代替爆发进行对抗。
【法尺】（500红色）：该武器用于防御时额外具备30d5的防御力。
【无处不在】（600橙色）：该武器用于援护时，无视自身与援护目标的距离。该武器与其他武器切换仅需一个瞬发动作。
【无物不御】（600橙色）：可以使角色在每次成功防御时，在原本的防御成功的伤害减免基础上享受额外的相当于自身[壮硕值*2]的伤害减免，当角色同时拥有多个该词条效果时，只取其中耗点最高的效果生效，其余的视作被覆盖。
【诸邪不侵】（600橙色）：在任何一次防御对抗成功后，可以与敌人以一个瞬发动作进行一次最高属性对抗，如果成功则会使该次攻击对你所造成的伤害额外减少你3*壮硕的值。
【心魔不入】（600橙色）：当你进行被动防御应对时，可额外进行两次重骰，自行选取三次骰中出值最有利于你者生效。
【苦海不没】（600橙色）（需花费15000积分解锁）：当你对伤害出值低于你的生命上限1/2的攻击进行应对时，你无需消耗体力进行应对。</t>
  </si>
  <si>
    <t>简介/注释：十大绝世之一，防御第一，先天阳气未能生出神灵，化为一柄元阳尺，古朴大方，诸邪不侵，若能得到它，修炼之时，永无心魔之患。被赐予真武，在真武登临彼岸之时，由于过分依赖元阳尺，积累不足，反而淹没于苦海，永久陨落。彼岸之事，难假外物！</t>
  </si>
  <si>
    <t>效果：
【基础性能】：当你获得该武器以后，可以支付2枚5星序列碎片，将其升级为【死神的诡诈】。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t>
  </si>
  <si>
    <t>简介/注释：老魔杖（the Elder Wand ）是《哈利·波特与死亡圣器》中的死亡圣器之一，传说中是一根可以使主人战无不胜的魔杖，决斗时可施展出极大的法力，并且持有者可以很容易的施出大威力的魔法。老魔杖，又名死亡棒，命运杖，或接骨木魔杖。原著中安提俄克·佩弗利尔，格里戈维奇，盖勒特·格林德沃，阿不思·邓布利多，德拉科·马尔福(但德拉科·马尔福没有亲手拿过魔杖）， 哈利·波特先后拥有过它。 历史故事：在诗翁彼豆故事集中，传说老魔杖是死神用一根接骨木做成的，接骨木（elder）在英语中与“老”相同，便有了老魔杖的称号。</t>
  </si>
  <si>
    <t>效果：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
【静默死神】（600橙色）：你的攻击能够击破12级的护甲等级；你每回合的首次攻击能够附加目标壮硕*3的伤害，这一效果将占用你60点能量。
【死亡圣器】（600橙色）：该武器的攻击力提升30d5。
【死神的诡诈】（600橙色）：持有该词条的能力在将一名非调律者角色的生命值降低至0点时将直接将其彻底杀死，并使其无法享受战斗续航或是复活等能力的效果。</t>
  </si>
  <si>
    <t>简介/注释：从前，有三兄弟在一条僻静的羊肠小道上赶路，天色已近黄昏(或午夜)。他们走着走着，来到了一条河边，水太深了，无法蹚过，游过去也太危险。然而，三兄弟精通魔法，一挥魔杖，危险莫测的水上就出现了一座桥。走到桥中央时，一个戴兜帽的身影挡住了他们的去路。
死神对他们说话了。死神很生气，他失去了三个新的祭品——因为旅行者通常都会淹死在这条河里。但是死神很狡猾。他假装祝贺兄弟三人的魔法，说他们凭着聪明而躲过了死神，每人可以获得一个奖励。
老大是一位好战的男子汉，他要的是一根世间最强大的魔杖：一根在决斗中永远能帮主人获胜的魔杖，一根征服了死神的巫师值得拥有的魔杖！死神就走到岸边一颗接骨木树前，用悬垂的树枝做了一根魔杖，送给了老大。
老二是一位傲慢的男子汉，他决定继续羞辱死神，想要的是能够让死人复活的能力。死神就从岸上捡起一块石头给了老二，告诉他这块石头有起死回生的能力。
然后死神问最年轻的老三要什么。老三是最谦虚也是最聪明的一个，而且他不相信死神。因此他要一件东西，可以让他无论走到哪里死神都找不到他。死神极不情愿地把自己的隐形衣给了他。
然后死神站在一边让兄弟三人继续赶路，他们就谈论着刚才的奇妙经历，赞赏着死神的礼物，往前走去。
后来兄弟三人分了手，朝着各自的目的地前进。
老大走了一个多星期。来到一个遥远的小山村，跟一位巫师争吵起来。自然，他用那根接骨木做成的“老魔杖”作武器，无疑会获取决斗的胜利。对手倒地而死亡后，他继续前行，走进了一个小酒馆，大声夸耀自己从死神手上得来的强大魔杖如何战无不胜。
就在那个晚上，老大喝得酩酊大醉后，另一个巫师蹑手蹑脚地来到他床边偷走了魔杖，并且割断了他的喉咙。
就这样，死神取走了老大的命。
与此同时，老二回到了他独自居住的家，拿出可以起死回生的石头，在手里转了三次。让他惊喜交加的是，他想娶的但不幸早逝的女孩立刻出现在他面前。
可是她悲伤而冷漠，他们之间似乎隔着一层纱幕。她尽管返回了人间，却并不真正属于这里，她很痛苦。最终，老二被没有希望的渴望折磨疯了，为了真正能和她在一起而自杀身亡。
就这样，死神取走了老二的命。
但是，死神找了老三好多年，却始终没能找到他。老三一直活到很老以后，才最终脱下隐形衣，交给了他的儿子，然后像老朋友见面一样迎接死神，并以平等的身份，高兴地同他一道，离开了人间。</t>
  </si>
  <si>
    <t>立绘/外形叙述：金色的金属指挥棒</t>
  </si>
  <si>
    <t>立绘/外形叙述：古朴大气的法尺，似木似玉，材质无法辨别，以手持握，则有温暖之玉。</t>
  </si>
  <si>
    <t>立绘/外形叙述：一把朴实无华的镰刀，其镰柄由接骨木制成，而镰刃似乎是某种生物的骨头所制。</t>
  </si>
  <si>
    <t>制作人：罪初《哈利.波特》</t>
  </si>
  <si>
    <t>魔导权杖</t>
  </si>
  <si>
    <t>能量立方</t>
  </si>
  <si>
    <t>[海克斯科技电容]二阶效果（绿色200）：海克斯科技是魔法与科技的全新意外融合物，被用来制造任何人都可以使用的精美工艺品，而不是专门提供给那些具备奥术天资的少数人。当持有这把武器时，若角色没有解锁能量池则为其解锁能量池并提供10点能量池上限。这个效果可以通过后续支付额外的积分来提升，每额外支付2500积分便可以将这个效果提升100耗点并将能量池的加成提升10点。但这把武器在升级至[海克斯核心-MKⅡ]之前都无法使用赋能攻击，至多升级四次。
[奥术同调]一阶效果（黑色100）：当持有这把武器时，角色的精神力属性提升5点。这个效果可以通过后续支付额外的积分来提升，每额外支付2500积分便可以将这个效果提升100耗点并将精神力的加成提升5点，至多升级五次。
[海克斯核心-MKⅠ]二阶效果（花费5000点积分解锁）：将这把武器更名为[海克斯核心-MKⅠ]，同时使角色可以在持有这把武器时通过汲取空气中的奥术能量，每战斗回合的结束阶段恢复3点能量值且日常每小时恢复9点能量值。每额外支付2500积分便可以将这个效果提升100耗点，并使回复量提升3/9点战斗中每回合/日常每小时回复的能量值，至多升级四次。
[海克斯核心-MKⅡ]三阶效果（在解锁[海克斯核心-MKⅠ]后，花费7500点积分解锁）：将这把武器更名为[海克斯核心-MKⅡ]，赋予能量核心主动通过汇聚奥能并释放射线进行赋能攻击的能力，将武器攻击力提升至30d5。每额外支付2500积分便可以将这个效果提升100耗点，并使攻击力再度提升10d5点，至多升级两次。
[海克斯核心-MKⅢ]四阶效果（在解锁[海克斯核心-MKⅡ]后，花费10000点积分解锁）：将这把武器更名为[海克斯核心-MKⅢ]，赋予能量核心主动通过更高效调集能量来提高法术效果的能力，虽然无法做由于那些更加复杂的效果，但在单纯的提升法术的输出等级方面有着显著的效果。当持有这把武器的角色在释放非被动效果的法术体系的技能时，角色可以通过额外消耗能量的方式来提升法术的效能，在对应技能释放时额外消耗10/20/30/40点能量，这个效果可以提升[法术最终额外造成225/250/275/300点额外能量伤害]或[守护屏障最终耐久提升350/400/450/500点]，这个效果每回合至多触发一次，且每次必须选择一项特定的强化，且必须在该技能开始判定前声明是否使用。
[海克斯核心-MKⅣ]六阶效果（在解锁[海克斯核心-MKⅢ]后，花费15000点积分解锁）：将这把武器更名为[海克斯核心-MKⅣ]，赋予能量核心汇聚更具破坏性能量的能力，混沌的能量波动在持有者的控制下将蹂躏他的敌人。当持有这把武器的角色在使用非被动效果的法术体系的技能或进行赋能攻击命中时，这把武器可以选择是否将目标的护甲等级削弱四级并降低目标60m的单次移动速度，至多降低至0m，持续两回合。在这样狂暴的能量侵蚀下，角色的肉体也将受到侵蚀，因此在解锁这个效果后，角色的壮硕/爆发/协调/反应属性都将下降5点。
[海克斯核心-完美]六阶效果（在解锁[海克斯核心-MKⅣ]后，掌握宗师级别的[高等数学][魔法理论学][机械工程学]且至少掌握其他五个精通级的学术类知识后，花费15000点积分解锁）：将这把武器更名为[海克斯核心-完美]，科技与魔法的本质向你歌唱，唯有在理解并完美掌握这两项能力的人才有资格触摸它。这个效果将占用角色的60点能量池上限。持有者将可以在干涉任务开始前，为每个参加本次任务的调律者携带的任意一个非共生体/非工具的道具自由的添加至多600点的额外耗点（但添加后携带者的资历不能超过该任务设定的难度星级，同时若添加后导致该道具陷入序列限制则也不能进行）。每当角色进行至少8个小时的冥想时，可以从序列库中获取至多600耗点的非被动释放的法术技能临时掌握（不会额外占用资历值，但角色无法在不使用这把武器的情况下释放它们），但每次替换时都会使这八个小时的冥想无法起到原本的恢复能量的效果，且该效果无法选择那些冷却时间为一次干涉任务的技能，那些不仅仅需要消耗能量和体力值来释放的技能也无法释放（例如死灵法师的一系列与亡骸精魄有关的技能，通过这个效果释放则无法消耗亡骸精魄）。</t>
  </si>
  <si>
    <t>简介/注释：海克斯科技是魔法与科技的全新意外融合物，被用来制造任何人都可以使用的精美工艺品，而不是专门提供给那些具备奥术天资的少数人。这根出自绝世天才之手的钢铁制成的权杖尖端那颗湛蓝色的水晶核心便象征着这项技术在符文之地上的顶点，它的每一次升级进化都意味着这项技术又迈向了一个全新的阶梯，直至完美...不知他的创造者是否有幸见证那一天的到来呢？</t>
  </si>
  <si>
    <t>[海克斯科技电容]四阶效果（紫色400）：海克斯科技立方的设计用途便是存储魔力并通过自行捕获空间中的魔力，因此该魔导器无法进行赋能攻击。但在手持该道具时，持有者将可以调动其中的魔力能量为己所用，能量池上限提升50点。
[海克斯科技矩阵]四阶效果（紫色400）：在手持该道具时，持有者可以不断的吸取空间中的魔力并补充给自身，角色每战斗回合结束时恢复12点能量值，日常每小时恢复36点能量值。这个效果在反魔法区域或魔力完全枯竭的区域中无法生效。</t>
  </si>
  <si>
    <t>简介/注释：海克斯科技是魔法与科技的全新意外融合物，被用来制造任何人都可以使用的精美工艺品，而不是专门提供给那些具备奥术天资的少数人。这颗能量立方被设计用于给那些出力极高的海克斯科技设备所使用，但对于那些能够掌握魔法的人而言，这块立方本身的设计所能够汇聚并存储的能量也能以为他们所用。</t>
  </si>
  <si>
    <t>效果：[炽热赞美诗]六阶效果（橙色600点）：每当你因自身的主动技能效果对敌方单体施加[流血]状态时，其将同时受到流血等级的[燃烧]状态（等级至多为3）。
[唱诗班]四阶效果（紫色400点）：每当你在自己的回合因自身的主动技能效果而失去下一轮任意AP数的行动机会时，你可以花费1个瞬发动作邀请距离你20m以内的任意友方单位加入唱诗班。你与所有接受邀请的友方再次失去下一轮1AP的行动机会，然后你们均恢复20点能量。</t>
  </si>
  <si>
    <t>简介/注释：
“赞美我天父！
因他差遣爱子！
降生来到这世界！
为罪人受死！哈利路亚！
荣耀归主！哈利路亚！
阿们！哈利路亚！”</t>
  </si>
  <si>
    <t>效果：[心无恶垢]（抵点-150）：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[殉道者之血]六阶效果（橙色600点）：每当你因自身的主动技能效果对敌方单体施加[流血]状态时，若此[流血]等级≤2，则使该[流血]状态的等级上升2。
[天罚]四阶效果（紫色400点）：当你因主动技能的伤害效果需要引用精神力属性的数值时，其数值再额外加上你的眷顾值属性数值（且此加成不能超过你精神力的一半）。</t>
  </si>
  <si>
    <t>简介/注释：“愿所有圣战者都能战胜他们的负面情绪，因为他们当是正义之罚的执行者，亦当是心怀慈悲的传教士。”</t>
  </si>
  <si>
    <t>立绘/外形叙述：这把魔杖有着金属制成的杖身，杖的顶端有着爪状的结构，将那颗散发着湛蓝色微光的水晶核心握在中间。水晶散发的光芒将随着核心的进化而改变，由最初的湛蓝，转至黯紫、淡黄、天蓝、血红、并最终回到与最初别无二致的纯粹的湛蓝。</t>
  </si>
  <si>
    <t>制作人：Vladimir</t>
  </si>
  <si>
    <t>共生体剑</t>
  </si>
  <si>
    <t>[融合]一阶效果（黑色100）：它会占据宿主的主手或副手武器栏，然后融入宿主的身体（能跟任何有血液的有机生物进行融合），平日不会展现出任何效果，但其宿主可以以一个瞬发动作将其唤出。
[血刃]一阶效果（黑色100）：血妖在显现时，可以根据宿主的需求模拟成任何一种近战武器（只能模仿最终耗点比他低的近战冷武器，且无法获得对应武器的效果，只能够模拟面板数值，且体积与重量都不能超过100点）。</t>
  </si>
  <si>
    <t>简介/注释：作为寄生生物的血妖总会寻找一个强大的生物作为自己的宿主，当宿主死亡它们可以融入其他生物体内继续生存，不过脱离生物体之后是一团黑色的胶装物体，当失去血液共生超过6小时，血妖会衰老而死。</t>
  </si>
  <si>
    <t>[融合]一阶效果（黑色100）：它会占据宿主的主手或副手武器栏，然后融入宿主的身体（能跟任何有血液的有机生物进行融合），平日不会展现出任何效果，但其宿主可以以一个瞬发动作将其唤出。
［腐蚀性］二阶效果（绿色200）:舌刃由某种巨型的怪鱼为主体，其巨大的舌头上沾满了腐蚀性的粘液，其本身能够腐蚀他人的皮肉与护甲，每次命中后降低对方2级防御等级，持续1回合，此效果不可叠加，但可以刷新。</t>
  </si>
  <si>
    <t>简介/注释：地下世界中的某种变异鱼类，以各种腐化生物为食，唾液带有极高的腐蚀性。</t>
  </si>
  <si>
    <t>【切割】（100黑色）：能够击破2级护甲，即便未能击破也能够削减50点护甲带来的伤害减免。</t>
  </si>
  <si>
    <t>简介/注释：从某只异种生物身上切割下的爪刃，能够通过手术植入到调律者的身体上。</t>
  </si>
  <si>
    <t>立绘/外形叙述：未融合时是一团黑色圆形胶状物体，跟宿主融合后会变成跟宿主血型相同，但却是黑色血液状态，在宿主体内流淌，并没有特殊影响。</t>
  </si>
  <si>
    <t>立绘/外形叙述：一只扭曲的蓝色利爪，极为锋利。</t>
  </si>
  <si>
    <t>副武器</t>
  </si>
  <si>
    <t>鞘</t>
  </si>
  <si>
    <t>[3-9]</t>
  </si>
  <si>
    <t>[6-14]</t>
  </si>
  <si>
    <t>基础性能:鞘可以被当为副手武器使用，在使用时可以匹配调律者当前持有的刀/剑类武器的尺寸（只能收容体积为4-12的武器），也可以作为背部装备使用。如果处于战斗轮当中，从鞘里面拔出武器需要消耗1ap。
[水爆]二阶效果（绿色200 ）：拔刀的瞬间大量水汽从刀鞘内喷出加速你的拔刀的同时，也遮挡对方的视线，角色在拔出武器进行的第一次攻击时抑制对方的被动闪避判定45点。</t>
  </si>
  <si>
    <t>简介/注释：使用了云纹钢打造的剑鞘，内部铭刻了水汽储蓄法阵，可以自动积蓄水汽。</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</si>
  <si>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[魔弹系统]三阶效果（蓝色300）：以一个主动动作消耗10点能量值启动，可以向50m内的一个目标射出一束造成225点能量伤害的魔弹，这个效果有五个回合的冷却时间。</t>
  </si>
  <si>
    <t>简介/注释：以有着优秀魔法传导性与坚硬度的黑铁木制作的巨大剑鞘。宽厚的剑鞘与锋利的边缘身就可以当做盾牌或巨剑使用，同时附加使用魔力发射弹药的魔弹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</si>
  <si>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[突进系统]三阶效果（蓝色300）：以一个瞬发动作消耗10点能量值启动，该回合内角色的移动速度距离提升67m，这个效果有五个回合的冷却时间。</t>
  </si>
  <si>
    <t>简介/注释：以有着优秀魔法传导性与坚硬度的黑铁木制作的巨大剑鞘。宽厚的剑鞘与锋利的边缘身就可以当做盾牌或巨剑使用，同时附加使用魔力发射推进的突进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</si>
  <si>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可以消耗一个主动动作将在剑与剑鞘中做出磁场将剑鞘射出。射程为消耗能量x10米，最大投入5点。伤害为剑鞘本身+消耗能量x10的物理伤害。之后可以消耗距离除以10m的能量与主动动作翻转磁力回收剑鞘（若超过范围则无法回收）。若剑鞘插入墙壁或敌人的体内，可以进行一次壮硕对抗，成功后可以选择将对方拉过来。若剑鞘没有受力点则会直接回收对沿途的首位单位造成一次消耗能量x10的物理伤害，之后需要再次消耗距离除以10m的能量与主动动作才能再次回收。回收后进入3回合cd。</t>
  </si>
  <si>
    <t>简介/注释：以有着优秀魔法传导性与坚硬度的黑铁木制作的巨大剑鞘。宽厚的剑鞘与锋利的边缘身就可以当做盾牌或巨剑使用，同时附加操作磁力的磁力系统。值得注意的是在未拔刀使用剑鞘战斗时，伤害计算按剑鞘的计算。</t>
  </si>
  <si>
    <t>立绘/外形叙述：黑色的金属剑鞘，在上边有着白色的祥云雕刻。</t>
  </si>
  <si>
    <t>立绘/外形叙述：一人高黑色的巨刃，有着金色的花纹装饰刃背前端有着金色的把手，后端则是枪管与转轮的设计。启动魔弹系统后，枪管前端会出现金色的法阵。剑鞘的一侧会弹出一个握把。</t>
  </si>
  <si>
    <t>立绘/外形叙述： 一人高黑色的巨刃，有着金色的花纹装饰刃背前端有着金色的把手，后端则是6连装推进器的设计。启动推进系统会从剑鞘的后端喷射出赤蓝色的火焰</t>
  </si>
  <si>
    <t>立绘/外形叙述：一人高黑色的巨刃，有着金色的花纹装饰刃背前端有着金色的把手。剑鞘内部有着磁力系统的安装。磁力系统启动后在剑与剑鞘中会有蓝色的电弧不时闪过。</t>
  </si>
  <si>
    <t>剑鞘</t>
  </si>
  <si>
    <t>0-无限</t>
  </si>
  <si>
    <t>【疗愈】（600橙色）：每战斗回合的结束阶段恢复[壮硕*3]点生命值且日常每小时恢复[壮硕*9]点生命值，所有的类似效果中只取最高的一种生效，至多恢复至角色的生命值上限。
【纯洁】（500红色）：消耗10能量与一个瞬发动作，驱离25米范围内一个可视的目标身上至多3个被赋予的效果。                 
【不死】（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远离尘世的理想乡】（600橙色）：消耗一个瞬发动作，在接下来的伤害中免疫500点任意伤害，这个效果只能对自己使用，减伤在抵消了一次伤害后便会消失。该效果无法在同一回合内发动多次，且减伤效果持续至多一个回合或1分钟日常时间。</t>
  </si>
  <si>
    <t>简介/注释：Avalon ，亚瑟王传说的常春之地，冠以妖精乡之名的剑鞘。
被称做理想乡的Avalon，被认为是由希腊神话中，“不死的苹果”之岛而联想出的。
不仅能使持有者的伤治愈并使老化停滞，若解放真名的话会分解为数百块，从任何干涉中保护所有者。
圣剑之鞘是爱因兹贝伦在康沃尔所挖掘，作为召唤亚瑟王的触媒而给切嗣的东西。
到达了魔法领域的宝具，可切断到来自所有物理干涉，平行世界干扰，以及多次元的相互通讯（直到六次元)。
Saber如果展开闭居的话，无论如何都无法触及 [1]。连英雄王吉尔伽美什乖离剑的全力一击也无法突破的最强之守护。
　　在传说中，丢失此鞘一事令亚瑟王的人生落下不祥之影，其最后牵连到王国的崩溃。</t>
  </si>
  <si>
    <t>【神之图书馆】：你获得该装备后，每花费15000积分解锁其中的一条效果，其耗点立即上涨600点。每次解锁，你将可以自行选择其中的一项日常技能，你获得宗师级的该技能，而解锁后需要将文本更改成（解锁）并自行增加耗点。 1.美术学（封印）2.博物学（封印）3.神秘学（封印）4.化学（封印）5.医学（封印）6.高等数学（封印）7.机械工程学（封印）8.药草学（封印）9.天文学（封印）10.人类心理学（封印）11.经典物理学（封印）12.密码学（封印）13.魔法理论学（封印）14.语言学（封印）15.材料科学（封印）16.仪式学（封印）17.锻造（封印）18.绘画（封印）19.裁缝（封印）20.乐器学（封印）21.园艺（封印）22.舞蹈（封印）23.料理（封印）</t>
  </si>
  <si>
    <t>简介/注释：以前文明纪元第一律者·理之律者的核心制成的武器，能够复制使用者理解构造原理的武器及道具，内为几乎无限延伸的知识空间。</t>
  </si>
  <si>
    <t>基础效果：当主手为乐器的时候，将麦克风放置在副手栏依然视为单持乐器（RP视为麦克风绑在乐器上）；
【无远弗届】（橙色600）：祂的歌声传遍诸天万界，声音范围+80，非单体声音技能影响人数+2
【魔性源头】（橙色600）：祂的歌声诱人堕化入魔，战斗每回合/日常每十分钟可以引动麦克风中残留的声音对50米内的一个目标使用[恐惧3]效果，持续3回合。
[恐惧3]：在命中目标后可以选择与目标强制进行一次精神对抗，若对抗成功则使其触发[恐惧3]debuff。（[恐惧3]：难以言喻的恐慌感涌上心头，进行的任何战斗对抗类判定都将下降[45]点的结果值。）</t>
  </si>
  <si>
    <t>简介/注释：胖虎，乃是多元宇宙中的一位伟大存在，其真名已不可考，但可以确定的是祂是一位过去未来归于一身的大能。传说中，祂光凭声音便能使诸天神圣受到腐化，而这支麦克风也就沾染了祂这方面的一些威能。</t>
  </si>
  <si>
    <t>效果：【末影传送】（紫色400）：消耗一个主动动作与20能量，可以以瞬间移动的方式最多传送400米的距离。冷却3回合。</t>
  </si>
  <si>
    <t>简介/注释：通过能量代替了珍珠本身的消耗，使得末影传送可以被多次复现。</t>
  </si>
  <si>
    <t>制作人：罪初《崩坏3》</t>
  </si>
  <si>
    <t>制作人：大世落幕《哆啦A梦》</t>
  </si>
  <si>
    <t>制作人：大世落幕《MC MOD：末影设备》</t>
  </si>
  <si>
    <t>效果：【末影传送】（紫色400）：消耗一个主动动作与100生命值，可以以瞬间移动的方式最多传送400米的距离。冷却3回合。</t>
  </si>
  <si>
    <t>简介/注释：消耗血液以此进行同于末影珍珠本质作用的远程移动，并且，这是可重复使用的。</t>
  </si>
  <si>
    <t>效果：【the time teeth bite your soul】（橙色600）：消耗一个主动动作，使你在本回合获得额外的6ap，或在日常轮次时暂停时间5分钟。一次任务限制一次使用</t>
  </si>
  <si>
    <t>简介/注释：在消耗主动动作后，刀上的钟表都会立刻被破坏，直到从任务中范围为止。</t>
  </si>
  <si>
    <t>立绘/外形叙述：形状如银色的枯枝一样的刀刃，想用这把刀砍人那可真是痴心妄想了。枯枝的每个起伏都拥有一个圆形的机械钟表，让这把刀更加难以造成伤害，当榔头使更好用。
刀鞘的顶端上刻着细小的“难鸣钟”的字样，同样也是这把刀的刀铭。</t>
  </si>
  <si>
    <t>制作人：大世落幕《MC MOD：邪恶工艺》</t>
  </si>
  <si>
    <t>白铁重剑</t>
    <phoneticPr fontId="12" type="noConversion"/>
  </si>
  <si>
    <t>7D5+20</t>
    <phoneticPr fontId="12" type="noConversion"/>
  </si>
  <si>
    <t>猎魔人制式剑</t>
    <phoneticPr fontId="12" type="noConversion"/>
  </si>
  <si>
    <t>8d5伤害</t>
    <phoneticPr fontId="12" type="noConversion"/>
  </si>
  <si>
    <t>天问·冥昭</t>
    <phoneticPr fontId="12" type="noConversion"/>
  </si>
  <si>
    <t>待解锁项目极多</t>
    <phoneticPr fontId="12" type="noConversion"/>
  </si>
  <si>
    <t>骑士剑</t>
    <phoneticPr fontId="12" type="noConversion"/>
  </si>
  <si>
    <t>12D5</t>
    <phoneticPr fontId="12" type="noConversion"/>
  </si>
  <si>
    <t>桃木剑</t>
    <phoneticPr fontId="12" type="noConversion"/>
  </si>
  <si>
    <t>攻击灵体</t>
    <phoneticPr fontId="12" type="noConversion"/>
  </si>
  <si>
    <t>弱者之器</t>
    <phoneticPr fontId="12" type="noConversion"/>
  </si>
  <si>
    <t>种族限制与种族特攻</t>
    <phoneticPr fontId="12" type="noConversion"/>
  </si>
  <si>
    <t>光剑</t>
    <phoneticPr fontId="12" type="noConversion"/>
  </si>
  <si>
    <t>20D5</t>
    <phoneticPr fontId="12" type="noConversion"/>
  </si>
  <si>
    <t>伪魔剑·米斯特汀</t>
    <phoneticPr fontId="12" type="noConversion"/>
  </si>
  <si>
    <t>中二病加伤40</t>
    <phoneticPr fontId="12" type="noConversion"/>
  </si>
  <si>
    <t>角王剑</t>
    <phoneticPr fontId="12" type="noConversion"/>
  </si>
  <si>
    <t>25D5+50</t>
    <phoneticPr fontId="12" type="noConversion"/>
  </si>
  <si>
    <t>光之驱逐</t>
    <phoneticPr fontId="12" type="noConversion"/>
  </si>
  <si>
    <t>神圣特攻60</t>
    <phoneticPr fontId="12" type="noConversion"/>
  </si>
  <si>
    <t>琵琶丸</t>
    <phoneticPr fontId="12" type="noConversion"/>
  </si>
  <si>
    <t>黑暗生物特攻60</t>
    <phoneticPr fontId="12" type="noConversion"/>
  </si>
  <si>
    <t>黑暗剑</t>
    <phoneticPr fontId="12" type="noConversion"/>
  </si>
  <si>
    <t>有护甲额外造成60伤害</t>
    <phoneticPr fontId="12" type="noConversion"/>
  </si>
  <si>
    <t>冷光之锋</t>
    <phoneticPr fontId="12" type="noConversion"/>
  </si>
  <si>
    <t>光剑升级</t>
    <phoneticPr fontId="12" type="noConversion"/>
  </si>
  <si>
    <t>玄铁重剑</t>
    <phoneticPr fontId="12" type="noConversion"/>
  </si>
  <si>
    <t>防御+20</t>
    <phoneticPr fontId="12" type="noConversion"/>
  </si>
  <si>
    <t>子午</t>
    <phoneticPr fontId="12" type="noConversion"/>
  </si>
  <si>
    <t>被动闪避+30</t>
    <phoneticPr fontId="12" type="noConversion"/>
  </si>
  <si>
    <t>黑剑</t>
    <phoneticPr fontId="12" type="noConversion"/>
  </si>
  <si>
    <t>造成伤害吸15血</t>
    <phoneticPr fontId="12" type="noConversion"/>
  </si>
  <si>
    <t>荣光</t>
    <phoneticPr fontId="12" type="noConversion"/>
  </si>
  <si>
    <t>神圣伤害40</t>
    <phoneticPr fontId="12" type="noConversion"/>
  </si>
  <si>
    <t>蝉翼剑</t>
    <phoneticPr fontId="12" type="noConversion"/>
  </si>
  <si>
    <t>闪避对抗+15</t>
    <phoneticPr fontId="12" type="noConversion"/>
  </si>
  <si>
    <t>万古愁</t>
    <phoneticPr fontId="12" type="noConversion"/>
  </si>
  <si>
    <t>超级解锁机器人</t>
    <phoneticPr fontId="12" type="noConversion"/>
  </si>
  <si>
    <t>环保剑</t>
    <phoneticPr fontId="12" type="noConversion"/>
  </si>
  <si>
    <t>自选词条购买</t>
    <phoneticPr fontId="12" type="noConversion"/>
  </si>
  <si>
    <t>蓝雨.光之芙蓉</t>
    <phoneticPr fontId="12" type="noConversion"/>
  </si>
  <si>
    <t>会更新，但不是现在</t>
    <phoneticPr fontId="12" type="noConversion"/>
  </si>
  <si>
    <t>永暝</t>
    <phoneticPr fontId="12" type="noConversion"/>
  </si>
  <si>
    <t>可解锁必判、净化</t>
    <phoneticPr fontId="12" type="noConversion"/>
  </si>
  <si>
    <t>终刻</t>
    <phoneticPr fontId="12" type="noConversion"/>
  </si>
  <si>
    <t>天空神特质专武</t>
    <phoneticPr fontId="12" type="noConversion"/>
  </si>
  <si>
    <t>亚尔特留斯大剑</t>
    <phoneticPr fontId="12" type="noConversion"/>
  </si>
  <si>
    <t>攻击灵体+回体</t>
    <phoneticPr fontId="12" type="noConversion"/>
  </si>
  <si>
    <t>流火</t>
    <phoneticPr fontId="12" type="noConversion"/>
  </si>
  <si>
    <t>给予燃烧</t>
    <phoneticPr fontId="12" type="noConversion"/>
  </si>
  <si>
    <t>玄铁开天剑</t>
    <phoneticPr fontId="12" type="noConversion"/>
  </si>
  <si>
    <t>壮硕基本不够</t>
    <phoneticPr fontId="12" type="noConversion"/>
  </si>
  <si>
    <t>雷剑</t>
    <phoneticPr fontId="12" type="noConversion"/>
  </si>
  <si>
    <t>固伤120</t>
    <phoneticPr fontId="12" type="noConversion"/>
  </si>
  <si>
    <t>严灵丸</t>
    <phoneticPr fontId="12" type="noConversion"/>
  </si>
  <si>
    <t>死神</t>
    <phoneticPr fontId="12" type="noConversion"/>
  </si>
  <si>
    <t>切割灵魂之物</t>
    <phoneticPr fontId="12" type="noConversion"/>
  </si>
  <si>
    <t>阿尔法权杖</t>
    <phoneticPr fontId="12" type="noConversion"/>
  </si>
  <si>
    <t>命中增幅+破2级甲</t>
    <phoneticPr fontId="12" type="noConversion"/>
  </si>
  <si>
    <t>提泽纳-炎</t>
    <phoneticPr fontId="12" type="noConversion"/>
  </si>
  <si>
    <t>路德维希圣剑</t>
    <phoneticPr fontId="12" type="noConversion"/>
  </si>
  <si>
    <t>主动攻击+黑暗特攻</t>
    <phoneticPr fontId="12" type="noConversion"/>
  </si>
  <si>
    <t>一零</t>
    <phoneticPr fontId="12" type="noConversion"/>
  </si>
  <si>
    <t>多个一阶效果</t>
    <phoneticPr fontId="12" type="noConversion"/>
  </si>
  <si>
    <t>黑  剑+22</t>
    <phoneticPr fontId="12" type="noConversion"/>
  </si>
  <si>
    <t>怎么没有这个武器啊</t>
    <phoneticPr fontId="12" type="noConversion"/>
  </si>
  <si>
    <t>黄煌严灵离宫</t>
    <phoneticPr fontId="12" type="noConversion"/>
  </si>
  <si>
    <t>帝皇黑剑</t>
    <phoneticPr fontId="12" type="noConversion"/>
  </si>
  <si>
    <t>弱打强有加成</t>
    <phoneticPr fontId="12" type="noConversion"/>
  </si>
  <si>
    <t>白剑.逐暗者</t>
    <phoneticPr fontId="12" type="noConversion"/>
  </si>
  <si>
    <t>敌方壮硕增伤</t>
    <phoneticPr fontId="12" type="noConversion"/>
  </si>
  <si>
    <t>安都瑞尔/纳西尔圣剑</t>
    <phoneticPr fontId="12" type="noConversion"/>
  </si>
  <si>
    <t>黑暗生物特攻140众多解锁</t>
    <phoneticPr fontId="12" type="noConversion"/>
  </si>
  <si>
    <t>八镜剑</t>
    <phoneticPr fontId="12" type="noConversion"/>
  </si>
  <si>
    <t>死告天使</t>
    <phoneticPr fontId="12" type="noConversion"/>
  </si>
  <si>
    <t>免除战续</t>
    <phoneticPr fontId="12" type="noConversion"/>
  </si>
  <si>
    <t>黑剑.阐释者</t>
    <phoneticPr fontId="12" type="noConversion"/>
  </si>
  <si>
    <t>一个主动技能+平A增伤</t>
    <phoneticPr fontId="12" type="noConversion"/>
  </si>
  <si>
    <t>龙蟠凤翥诉哀殇剑</t>
    <phoneticPr fontId="12" type="noConversion"/>
  </si>
  <si>
    <t>壮硕增伤+穿6级甲</t>
    <phoneticPr fontId="12" type="noConversion"/>
  </si>
  <si>
    <t>Excalibur</t>
    <phoneticPr fontId="12" type="noConversion"/>
  </si>
  <si>
    <t>咖喱棒</t>
    <phoneticPr fontId="12" type="noConversion"/>
  </si>
  <si>
    <t>破晓</t>
    <phoneticPr fontId="12" type="noConversion"/>
  </si>
  <si>
    <t>复杂捏</t>
    <phoneticPr fontId="12" type="noConversion"/>
  </si>
  <si>
    <t>陨落之剑</t>
    <phoneticPr fontId="12" type="noConversion"/>
  </si>
  <si>
    <t>碎碎碎碎碎梦刀</t>
    <phoneticPr fontId="12" type="noConversion"/>
  </si>
  <si>
    <t>伪魔剑.阿波菲斯</t>
    <phoneticPr fontId="12" type="noConversion"/>
  </si>
  <si>
    <t>真正的阿波菲斯在哪里呢</t>
    <phoneticPr fontId="12" type="noConversion"/>
  </si>
  <si>
    <t>黑炎巨剑</t>
    <phoneticPr fontId="12" type="noConversion"/>
  </si>
  <si>
    <t>那么，未来给你了</t>
    <phoneticPr fontId="12" type="noConversion"/>
  </si>
  <si>
    <t>乖离剑·EA</t>
    <phoneticPr fontId="12" type="noConversion"/>
  </si>
  <si>
    <t>你这ea能打破地板吗？</t>
    <phoneticPr fontId="12" type="noConversion"/>
  </si>
  <si>
    <t>渡人</t>
    <phoneticPr fontId="12" type="noConversion"/>
  </si>
  <si>
    <t>安魂曲，麻痹4</t>
    <phoneticPr fontId="12" type="noConversion"/>
  </si>
  <si>
    <t>渊岚</t>
    <phoneticPr fontId="12" type="noConversion"/>
  </si>
  <si>
    <t>超高耗点</t>
    <phoneticPr fontId="12" type="noConversion"/>
  </si>
  <si>
    <t>Prototype NO.1</t>
    <phoneticPr fontId="12" type="noConversion"/>
  </si>
  <si>
    <t>马夸威特</t>
    <phoneticPr fontId="12" type="noConversion"/>
  </si>
  <si>
    <t>无特效新手刀</t>
    <phoneticPr fontId="12" type="noConversion"/>
  </si>
  <si>
    <t>吉冈</t>
    <phoneticPr fontId="12" type="noConversion"/>
  </si>
  <si>
    <t>穿2级甲</t>
    <phoneticPr fontId="12" type="noConversion"/>
  </si>
  <si>
    <t>村雨</t>
    <phoneticPr fontId="12" type="noConversion"/>
  </si>
  <si>
    <t>无武器骰穿4级甲</t>
    <phoneticPr fontId="12" type="noConversion"/>
  </si>
  <si>
    <t>浅打</t>
    <phoneticPr fontId="12" type="noConversion"/>
  </si>
  <si>
    <t>还是死神</t>
    <phoneticPr fontId="12" type="noConversion"/>
  </si>
  <si>
    <t>复仇</t>
    <phoneticPr fontId="12" type="noConversion"/>
  </si>
  <si>
    <t>血腥屠刀</t>
    <phoneticPr fontId="12" type="noConversion"/>
  </si>
  <si>
    <t>造成伤害吸血15</t>
    <phoneticPr fontId="12" type="noConversion"/>
  </si>
  <si>
    <t>白楼剑</t>
    <phoneticPr fontId="12" type="noConversion"/>
  </si>
  <si>
    <t>攻击灵体+对灵体特效</t>
    <phoneticPr fontId="12" type="noConversion"/>
  </si>
  <si>
    <t>叛军长刀</t>
    <phoneticPr fontId="12" type="noConversion"/>
  </si>
  <si>
    <t>流血刀</t>
    <phoneticPr fontId="12" type="noConversion"/>
  </si>
  <si>
    <t>韦斯特</t>
    <phoneticPr fontId="12" type="noConversion"/>
  </si>
  <si>
    <t>血族特攻+15主动闪避</t>
    <phoneticPr fontId="12" type="noConversion"/>
  </si>
  <si>
    <t>屠夫的断骨刀</t>
    <phoneticPr fontId="12" type="noConversion"/>
  </si>
  <si>
    <t>破6级甲</t>
    <phoneticPr fontId="12" type="noConversion"/>
  </si>
  <si>
    <t>巨人杀手</t>
    <phoneticPr fontId="12" type="noConversion"/>
  </si>
  <si>
    <t>壮硕加伤</t>
    <phoneticPr fontId="12" type="noConversion"/>
  </si>
  <si>
    <t>邪劫</t>
    <phoneticPr fontId="12" type="noConversion"/>
  </si>
  <si>
    <t>瞬发+平A加伤</t>
    <phoneticPr fontId="12" type="noConversion"/>
  </si>
  <si>
    <t>大太刀</t>
    <phoneticPr fontId="12" type="noConversion"/>
  </si>
  <si>
    <t>过渡期武器</t>
    <phoneticPr fontId="12" type="noConversion"/>
  </si>
  <si>
    <t>飞梅</t>
    <phoneticPr fontId="12" type="noConversion"/>
  </si>
  <si>
    <t>侘助</t>
    <phoneticPr fontId="12" type="noConversion"/>
  </si>
  <si>
    <t>神枪</t>
    <phoneticPr fontId="12" type="noConversion"/>
  </si>
  <si>
    <t>袖白雪</t>
    <phoneticPr fontId="12" type="noConversion"/>
  </si>
  <si>
    <t>雀蜂</t>
    <phoneticPr fontId="12" type="noConversion"/>
  </si>
  <si>
    <t>铭刀·狐月</t>
    <phoneticPr fontId="12" type="noConversion"/>
  </si>
  <si>
    <t>主动10能量195伤</t>
    <phoneticPr fontId="12" type="noConversion"/>
  </si>
  <si>
    <t>喵星人之怒</t>
    <phoneticPr fontId="12" type="noConversion"/>
  </si>
  <si>
    <t>主动20能量200伤</t>
    <phoneticPr fontId="12" type="noConversion"/>
  </si>
  <si>
    <t>梦时·难鸣钟</t>
    <phoneticPr fontId="12" type="noConversion"/>
  </si>
  <si>
    <t>3ap</t>
    <phoneticPr fontId="12" type="noConversion"/>
  </si>
  <si>
    <t>天之伤</t>
    <phoneticPr fontId="12" type="noConversion"/>
  </si>
  <si>
    <t>麻痹1+穿6级甲</t>
    <phoneticPr fontId="12" type="noConversion"/>
  </si>
  <si>
    <t>霸王绝刀</t>
    <phoneticPr fontId="12" type="noConversion"/>
  </si>
  <si>
    <t>RP限制+解锁</t>
    <phoneticPr fontId="12" type="noConversion"/>
  </si>
  <si>
    <t>卡塔昌獠牙</t>
    <phoneticPr fontId="12" type="noConversion"/>
  </si>
  <si>
    <t>破甲放血</t>
    <phoneticPr fontId="12" type="noConversion"/>
  </si>
  <si>
    <t>流刃若火</t>
    <phoneticPr fontId="12" type="noConversion"/>
  </si>
  <si>
    <t>你怎么这么喜欢死神</t>
    <phoneticPr fontId="12" type="noConversion"/>
  </si>
  <si>
    <t>永夜之刃</t>
    <phoneticPr fontId="12" type="noConversion"/>
  </si>
  <si>
    <t>恍惚+增伤80</t>
    <phoneticPr fontId="12" type="noConversion"/>
  </si>
  <si>
    <t>冰轮丸</t>
    <phoneticPr fontId="12" type="noConversion"/>
  </si>
  <si>
    <t>冻伤2</t>
    <phoneticPr fontId="12" type="noConversion"/>
  </si>
  <si>
    <t>命运之刃</t>
    <phoneticPr fontId="12" type="noConversion"/>
  </si>
  <si>
    <t>增伤120</t>
    <phoneticPr fontId="12" type="noConversion"/>
  </si>
  <si>
    <t>斩月</t>
    <phoneticPr fontId="12" type="noConversion"/>
  </si>
  <si>
    <t>主动伤害+增伤</t>
    <phoneticPr fontId="12" type="noConversion"/>
  </si>
  <si>
    <t>火如烟</t>
    <phoneticPr fontId="12" type="noConversion"/>
  </si>
  <si>
    <t>烟如霜</t>
    <phoneticPr fontId="12" type="noConversion"/>
  </si>
  <si>
    <t>双抑制</t>
    <phoneticPr fontId="12" type="noConversion"/>
  </si>
  <si>
    <t>楼观剑</t>
    <phoneticPr fontId="12" type="noConversion"/>
  </si>
  <si>
    <t>攻击灵体+破满甲</t>
    <phoneticPr fontId="12" type="noConversion"/>
  </si>
  <si>
    <t>三日月·宗进</t>
    <phoneticPr fontId="12" type="noConversion"/>
  </si>
  <si>
    <t>三日月·宗则</t>
    <phoneticPr fontId="12" type="noConversion"/>
  </si>
  <si>
    <t>抑制闪避+60体力</t>
    <phoneticPr fontId="12" type="noConversion"/>
  </si>
  <si>
    <t>白霞罚</t>
    <phoneticPr fontId="12" type="noConversion"/>
  </si>
  <si>
    <t>虎魄刀</t>
    <phoneticPr fontId="12" type="noConversion"/>
  </si>
  <si>
    <t>越战越勇</t>
    <phoneticPr fontId="12" type="noConversion"/>
  </si>
  <si>
    <t>神杀枪</t>
    <phoneticPr fontId="12" type="noConversion"/>
  </si>
  <si>
    <t>龙纹鬼灯丸</t>
    <phoneticPr fontId="12" type="noConversion"/>
  </si>
  <si>
    <t>死神……</t>
    <phoneticPr fontId="12" type="noConversion"/>
  </si>
  <si>
    <t>妖刀·斩魄</t>
    <phoneticPr fontId="12" type="noConversion"/>
  </si>
  <si>
    <t>双增伤</t>
    <phoneticPr fontId="12" type="noConversion"/>
  </si>
  <si>
    <t>千阴</t>
    <phoneticPr fontId="12" type="noConversion"/>
  </si>
  <si>
    <t>破满甲+扣血增伤</t>
    <phoneticPr fontId="12" type="noConversion"/>
  </si>
  <si>
    <t>屠龙</t>
    <phoneticPr fontId="12" type="noConversion"/>
  </si>
  <si>
    <t>屠龙宝刀，点击就送</t>
    <phoneticPr fontId="12" type="noConversion"/>
  </si>
  <si>
    <t>千本樱</t>
    <phoneticPr fontId="12" type="noConversion"/>
  </si>
  <si>
    <t>有点弱</t>
    <phoneticPr fontId="12" type="noConversion"/>
  </si>
  <si>
    <t>花天狂骨</t>
    <phoneticPr fontId="12" type="noConversion"/>
  </si>
  <si>
    <t>这里改名叫死神之轮吧</t>
    <phoneticPr fontId="12" type="noConversion"/>
  </si>
  <si>
    <t>残火太刀</t>
    <phoneticPr fontId="12" type="noConversion"/>
  </si>
  <si>
    <t>死神之轮</t>
    <phoneticPr fontId="12" type="noConversion"/>
  </si>
  <si>
    <t xml:space="preserve">虎魄刀 </t>
    <phoneticPr fontId="12" type="noConversion"/>
  </si>
  <si>
    <t>有一半魂</t>
    <phoneticPr fontId="12" type="noConversion"/>
  </si>
  <si>
    <t>寒冷打刀+25</t>
    <phoneticPr fontId="12" type="noConversion"/>
  </si>
  <si>
    <t>你们怎么都在玩老头环啊</t>
    <phoneticPr fontId="12" type="noConversion"/>
  </si>
  <si>
    <t>Ninja Blade</t>
    <phoneticPr fontId="12" type="noConversion"/>
  </si>
  <si>
    <t>拔刀是有代价的</t>
    <phoneticPr fontId="12" type="noConversion"/>
  </si>
  <si>
    <t>花天狂骨·黑松心中</t>
    <phoneticPr fontId="12" type="noConversion"/>
  </si>
  <si>
    <t>捏妈妈滴这也能连段是吧</t>
    <phoneticPr fontId="12" type="noConversion"/>
  </si>
  <si>
    <t xml:space="preserve">虎魄刀  </t>
    <phoneticPr fontId="12" type="noConversion"/>
  </si>
  <si>
    <t>有魂了</t>
    <phoneticPr fontId="12" type="noConversion"/>
  </si>
  <si>
    <t>E.G.O-自我异化【黎明】</t>
    <phoneticPr fontId="12" type="noConversion"/>
  </si>
  <si>
    <t>沉痛悼念雪宝</t>
    <phoneticPr fontId="12" type="noConversion"/>
  </si>
  <si>
    <t>雨露拓榴</t>
    <phoneticPr fontId="12" type="noConversion"/>
  </si>
  <si>
    <t>狐咲·甘色</t>
    <phoneticPr fontId="12" type="noConversion"/>
  </si>
  <si>
    <t>道理都懂，刀架子怎么卖</t>
    <phoneticPr fontId="12" type="noConversion"/>
  </si>
  <si>
    <t>天帝光阴刀</t>
    <phoneticPr fontId="12" type="noConversion"/>
  </si>
  <si>
    <t>至强之名在此一刀</t>
    <phoneticPr fontId="12" type="noConversion"/>
  </si>
  <si>
    <t>苦昼短</t>
    <phoneticPr fontId="12" type="noConversion"/>
  </si>
  <si>
    <t>攻守一体</t>
    <phoneticPr fontId="12" type="noConversion"/>
  </si>
  <si>
    <t>魔皇爪</t>
    <phoneticPr fontId="12" type="noConversion"/>
  </si>
  <si>
    <t>超多解锁</t>
    <phoneticPr fontId="12" type="noConversion"/>
  </si>
  <si>
    <t>指虎</t>
    <phoneticPr fontId="12" type="noConversion"/>
  </si>
  <si>
    <t>白板</t>
    <phoneticPr fontId="12" type="noConversion"/>
  </si>
  <si>
    <t>尖刺拳套</t>
    <phoneticPr fontId="12" type="noConversion"/>
  </si>
  <si>
    <t>无特效纯伤</t>
    <phoneticPr fontId="12" type="noConversion"/>
  </si>
  <si>
    <t>百裂</t>
    <phoneticPr fontId="12" type="noConversion"/>
  </si>
  <si>
    <t>沧澜</t>
    <phoneticPr fontId="12" type="noConversion"/>
  </si>
  <si>
    <t>40D5抵点</t>
    <phoneticPr fontId="12" type="noConversion"/>
  </si>
  <si>
    <t>血浸的缠手绳</t>
    <phoneticPr fontId="12" type="noConversion"/>
  </si>
  <si>
    <t>增伤</t>
    <phoneticPr fontId="12" type="noConversion"/>
  </si>
  <si>
    <t>阿特拉斯拳套</t>
    <phoneticPr fontId="12" type="noConversion"/>
  </si>
  <si>
    <t>我叫楚雨荨</t>
    <phoneticPr fontId="12" type="noConversion"/>
  </si>
  <si>
    <t>疾雨</t>
    <phoneticPr fontId="12" type="noConversion"/>
  </si>
  <si>
    <t>消耗体力减AP消耗</t>
    <phoneticPr fontId="12" type="noConversion"/>
  </si>
  <si>
    <t>千钧</t>
    <phoneticPr fontId="12" type="noConversion"/>
  </si>
  <si>
    <t>减反应加爆发</t>
    <phoneticPr fontId="12" type="noConversion"/>
  </si>
  <si>
    <t>八方俱灭</t>
    <phoneticPr fontId="12" type="noConversion"/>
  </si>
  <si>
    <t>瞬发减100远程伤</t>
    <phoneticPr fontId="12" type="noConversion"/>
  </si>
  <si>
    <t>龙王波动</t>
    <phoneticPr fontId="12" type="noConversion"/>
  </si>
  <si>
    <t>加60伤害</t>
    <phoneticPr fontId="12" type="noConversion"/>
  </si>
  <si>
    <t>旺旺吸吸拳</t>
    <phoneticPr fontId="12" type="noConversion"/>
  </si>
  <si>
    <t>抑制敌我闪避</t>
    <phoneticPr fontId="12" type="noConversion"/>
  </si>
  <si>
    <t>叩门</t>
    <phoneticPr fontId="12" type="noConversion"/>
  </si>
  <si>
    <t>怀民？怀民？！</t>
    <phoneticPr fontId="12" type="noConversion"/>
  </si>
  <si>
    <t>时之魔王</t>
    <phoneticPr fontId="12" type="noConversion"/>
  </si>
  <si>
    <t>抑制闪避45</t>
    <phoneticPr fontId="12" type="noConversion"/>
  </si>
  <si>
    <t>弗莱迪的铁爪</t>
    <phoneticPr fontId="12" type="noConversion"/>
  </si>
  <si>
    <t>生命回复减半</t>
    <phoneticPr fontId="12" type="noConversion"/>
  </si>
  <si>
    <t>千波激荡</t>
    <phoneticPr fontId="12" type="noConversion"/>
  </si>
  <si>
    <t>恐怖铁链链</t>
    <phoneticPr fontId="12" type="noConversion"/>
  </si>
  <si>
    <t>白金之星</t>
    <phoneticPr fontId="12" type="noConversion"/>
  </si>
  <si>
    <t>欧拉欧拉欧拉！</t>
    <phoneticPr fontId="12" type="noConversion"/>
  </si>
  <si>
    <t>猫中毒！</t>
    <phoneticPr fontId="12" type="noConversion"/>
  </si>
  <si>
    <t>不关注嘉然的有难了</t>
    <phoneticPr fontId="12" type="noConversion"/>
  </si>
  <si>
    <t>三指弹天</t>
    <phoneticPr fontId="12" type="noConversion"/>
  </si>
  <si>
    <t>穿满甲+恍惚</t>
    <phoneticPr fontId="12" type="noConversion"/>
  </si>
  <si>
    <t>极意之拳</t>
    <phoneticPr fontId="12" type="noConversion"/>
  </si>
  <si>
    <t>平A增伤</t>
    <phoneticPr fontId="12" type="noConversion"/>
  </si>
  <si>
    <t>天魔手</t>
    <phoneticPr fontId="12" type="noConversion"/>
  </si>
  <si>
    <t>穿满甲+打断+增伤</t>
    <phoneticPr fontId="12" type="noConversion"/>
  </si>
  <si>
    <t>硫磺长刀</t>
    <phoneticPr fontId="12" type="noConversion"/>
  </si>
  <si>
    <t>白板+1</t>
    <phoneticPr fontId="12" type="noConversion"/>
  </si>
  <si>
    <t>方阵长枪</t>
    <phoneticPr fontId="12" type="noConversion"/>
  </si>
  <si>
    <t>实际上是白板</t>
    <phoneticPr fontId="12" type="noConversion"/>
  </si>
  <si>
    <t>钴蓝薙刀</t>
    <phoneticPr fontId="12" type="noConversion"/>
  </si>
  <si>
    <t>破败双鹰战旗</t>
    <phoneticPr fontId="12" type="noConversion"/>
  </si>
  <si>
    <t>方尖碑战旗</t>
    <phoneticPr fontId="12" type="noConversion"/>
  </si>
  <si>
    <t>加15血</t>
    <phoneticPr fontId="12" type="noConversion"/>
  </si>
  <si>
    <t>白垩的无名之辈</t>
    <phoneticPr fontId="12" type="noConversion"/>
  </si>
  <si>
    <t>反应+10</t>
    <phoneticPr fontId="12" type="noConversion"/>
  </si>
  <si>
    <t>重型骑枪</t>
    <phoneticPr fontId="12" type="noConversion"/>
  </si>
  <si>
    <t>加40伤害</t>
    <phoneticPr fontId="12" type="noConversion"/>
  </si>
  <si>
    <t>驱逐者I型</t>
    <phoneticPr fontId="12" type="noConversion"/>
  </si>
  <si>
    <t>穿4级甲</t>
    <phoneticPr fontId="12" type="noConversion"/>
  </si>
  <si>
    <t>黑缨枪</t>
    <phoneticPr fontId="12" type="noConversion"/>
  </si>
  <si>
    <t>加200血40伤害</t>
    <phoneticPr fontId="12" type="noConversion"/>
  </si>
  <si>
    <t>决斗之枪</t>
    <phoneticPr fontId="12" type="noConversion"/>
  </si>
  <si>
    <t>RP限制</t>
    <phoneticPr fontId="12" type="noConversion"/>
  </si>
  <si>
    <t>血魔</t>
    <phoneticPr fontId="12" type="noConversion"/>
  </si>
  <si>
    <t>三个100耗点效果</t>
    <phoneticPr fontId="12" type="noConversion"/>
  </si>
  <si>
    <t>泰拉石长矛</t>
    <phoneticPr fontId="12" type="noConversion"/>
  </si>
  <si>
    <t>投掷时加40伤害</t>
    <phoneticPr fontId="12" type="noConversion"/>
  </si>
  <si>
    <t>沧耳刀</t>
    <phoneticPr fontId="12" type="noConversion"/>
  </si>
  <si>
    <t>瞬发6级甲冷却3</t>
    <phoneticPr fontId="12" type="noConversion"/>
  </si>
  <si>
    <t>月如钩</t>
    <phoneticPr fontId="12" type="noConversion"/>
  </si>
  <si>
    <t>黯灭</t>
    <phoneticPr fontId="12" type="noConversion"/>
  </si>
  <si>
    <t>穿3级甲</t>
    <phoneticPr fontId="12" type="noConversion"/>
  </si>
  <si>
    <t>却邪</t>
    <phoneticPr fontId="12" type="noConversion"/>
  </si>
  <si>
    <t>一叶之秋</t>
    <phoneticPr fontId="12" type="noConversion"/>
  </si>
  <si>
    <t>裂空者</t>
    <phoneticPr fontId="12" type="noConversion"/>
  </si>
  <si>
    <t>10能量250伤</t>
    <phoneticPr fontId="12" type="noConversion"/>
  </si>
  <si>
    <t>悯农</t>
    <phoneticPr fontId="12" type="noConversion"/>
  </si>
  <si>
    <t>驱散法术</t>
    <phoneticPr fontId="12" type="noConversion"/>
  </si>
  <si>
    <t>蜻蜓切</t>
    <phoneticPr fontId="12" type="noConversion"/>
  </si>
  <si>
    <t>穿8级甲</t>
    <phoneticPr fontId="12" type="noConversion"/>
  </si>
  <si>
    <t>“薄暮与天穹”</t>
    <phoneticPr fontId="12" type="noConversion"/>
  </si>
  <si>
    <t>RP限制+增伤+穿满级甲</t>
    <phoneticPr fontId="12" type="noConversion"/>
  </si>
  <si>
    <t>神策枪</t>
    <phoneticPr fontId="12" type="noConversion"/>
  </si>
  <si>
    <t>超级解锁</t>
    <phoneticPr fontId="12" type="noConversion"/>
  </si>
  <si>
    <t>阴冷之枪Brynhildr</t>
    <phoneticPr fontId="12" type="noConversion"/>
  </si>
  <si>
    <t>穿满甲</t>
    <phoneticPr fontId="12" type="noConversion"/>
  </si>
  <si>
    <t>烈狮旗帜枪</t>
    <phoneticPr fontId="12" type="noConversion"/>
  </si>
  <si>
    <t>增伤+小对抗增幅</t>
    <phoneticPr fontId="12" type="noConversion"/>
  </si>
  <si>
    <t>巴风特之矛</t>
    <phoneticPr fontId="12" type="noConversion"/>
  </si>
  <si>
    <t>穿6+45被动防御</t>
    <phoneticPr fontId="12" type="noConversion"/>
  </si>
  <si>
    <t>人类之灾</t>
    <phoneticPr fontId="12" type="noConversion"/>
  </si>
  <si>
    <t>人类特攻</t>
    <phoneticPr fontId="12" type="noConversion"/>
  </si>
  <si>
    <t>天空之脊</t>
    <phoneticPr fontId="12" type="noConversion"/>
  </si>
  <si>
    <t>穿10甲</t>
    <phoneticPr fontId="12" type="noConversion"/>
  </si>
  <si>
    <t>旧世遗骸</t>
    <phoneticPr fontId="12" type="noConversion"/>
  </si>
  <si>
    <t>壮硕增伤</t>
    <phoneticPr fontId="12" type="noConversion"/>
  </si>
  <si>
    <t>恒霜之斯卡蒂</t>
    <phoneticPr fontId="12" type="noConversion"/>
  </si>
  <si>
    <t>自我冻伤</t>
    <phoneticPr fontId="12" type="noConversion"/>
  </si>
  <si>
    <t>末日恐惧</t>
    <phoneticPr fontId="12" type="noConversion"/>
  </si>
  <si>
    <t>恐惧大镰刀</t>
    <phoneticPr fontId="12" type="noConversion"/>
  </si>
  <si>
    <t>拟似宝具·伦戈米尼亚德</t>
    <phoneticPr fontId="12" type="noConversion"/>
  </si>
  <si>
    <t>闪耀于终焉之枪</t>
    <phoneticPr fontId="12" type="noConversion"/>
  </si>
  <si>
    <t>黑死神</t>
    <phoneticPr fontId="12" type="noConversion"/>
  </si>
  <si>
    <t>越打越强</t>
    <phoneticPr fontId="12" type="noConversion"/>
  </si>
  <si>
    <t>贯虹之槊</t>
    <phoneticPr fontId="12" type="noConversion"/>
  </si>
  <si>
    <t>外观毕业（）</t>
    <phoneticPr fontId="12" type="noConversion"/>
  </si>
  <si>
    <t>勿言嬉笑</t>
    <phoneticPr fontId="12" type="noConversion"/>
  </si>
  <si>
    <t>附带恍惚</t>
    <phoneticPr fontId="12" type="noConversion"/>
  </si>
  <si>
    <t>妖圣枪</t>
    <phoneticPr fontId="12" type="noConversion"/>
  </si>
  <si>
    <t>破甲战续，攻守一体</t>
    <phoneticPr fontId="12" type="noConversion"/>
  </si>
  <si>
    <t>黑箭</t>
    <phoneticPr fontId="12" type="noConversion"/>
  </si>
  <si>
    <t>你确定么？</t>
    <phoneticPr fontId="12" type="noConversion"/>
  </si>
  <si>
    <t>青龙偃月刀</t>
    <phoneticPr fontId="12" type="noConversion"/>
  </si>
  <si>
    <t>关公门前耍大刀</t>
    <phoneticPr fontId="12" type="noConversion"/>
  </si>
  <si>
    <t>戮神</t>
    <phoneticPr fontId="12" type="noConversion"/>
  </si>
  <si>
    <t>如其名</t>
    <phoneticPr fontId="12" type="noConversion"/>
  </si>
  <si>
    <t>盘古幡</t>
    <phoneticPr fontId="12" type="noConversion"/>
  </si>
  <si>
    <t>买不起</t>
    <phoneticPr fontId="12" type="noConversion"/>
  </si>
  <si>
    <t>狼牙棒</t>
    <phoneticPr fontId="12" type="noConversion"/>
  </si>
  <si>
    <t>新手白板</t>
    <phoneticPr fontId="12" type="noConversion"/>
  </si>
  <si>
    <t>猎魔人制式链枷</t>
    <phoneticPr fontId="12" type="noConversion"/>
  </si>
  <si>
    <t>轻型硬头锤</t>
    <phoneticPr fontId="12" type="noConversion"/>
  </si>
  <si>
    <t>尖刺大锤</t>
    <phoneticPr fontId="12" type="noConversion"/>
  </si>
  <si>
    <t>重型硬头锤</t>
    <phoneticPr fontId="12" type="noConversion"/>
  </si>
  <si>
    <t>白银之手战锤</t>
    <phoneticPr fontId="12" type="noConversion"/>
  </si>
  <si>
    <t>40增伤</t>
    <phoneticPr fontId="12" type="noConversion"/>
  </si>
  <si>
    <t>零距离炮</t>
    <phoneticPr fontId="12" type="noConversion"/>
  </si>
  <si>
    <t>需要阔剑地雷</t>
    <phoneticPr fontId="12" type="noConversion"/>
  </si>
  <si>
    <t>猎人斧</t>
    <phoneticPr fontId="12" type="noConversion"/>
  </si>
  <si>
    <t>变形斩</t>
    <phoneticPr fontId="12" type="noConversion"/>
  </si>
  <si>
    <t>山怪的腿骨</t>
    <phoneticPr fontId="12" type="noConversion"/>
  </si>
  <si>
    <t>10壮硕+主动攻击</t>
    <phoneticPr fontId="12" type="noConversion"/>
  </si>
  <si>
    <t>五形头</t>
    <phoneticPr fontId="12" type="noConversion"/>
  </si>
  <si>
    <t>捏妈妈滴怎么这也有死神</t>
    <phoneticPr fontId="12" type="noConversion"/>
  </si>
  <si>
    <t>墨丘利之锤</t>
    <phoneticPr fontId="12" type="noConversion"/>
  </si>
  <si>
    <t>别搁那惦记你那个b杰斯了</t>
    <phoneticPr fontId="12" type="noConversion"/>
  </si>
  <si>
    <t>无坚不摧之力</t>
    <phoneticPr fontId="12" type="noConversion"/>
  </si>
  <si>
    <t>山口山</t>
    <phoneticPr fontId="12" type="noConversion"/>
  </si>
  <si>
    <t>双刃大斧</t>
    <phoneticPr fontId="12" type="noConversion"/>
  </si>
  <si>
    <t>流血+抑制30防御</t>
    <phoneticPr fontId="12" type="noConversion"/>
  </si>
  <si>
    <t>裁决之杖</t>
    <phoneticPr fontId="12" type="noConversion"/>
  </si>
  <si>
    <t>致命锤</t>
    <phoneticPr fontId="12" type="noConversion"/>
  </si>
  <si>
    <t>大力神杯</t>
    <phoneticPr fontId="12" type="noConversion"/>
  </si>
  <si>
    <t>黑鼠战斧</t>
    <phoneticPr fontId="12" type="noConversion"/>
  </si>
  <si>
    <t>攻击灵体+投掷</t>
    <phoneticPr fontId="12" type="noConversion"/>
  </si>
  <si>
    <t>西伯利亚冰锤</t>
    <phoneticPr fontId="12" type="noConversion"/>
  </si>
  <si>
    <t>矿难锤</t>
    <phoneticPr fontId="12" type="noConversion"/>
  </si>
  <si>
    <t>轰雷殴打者</t>
    <phoneticPr fontId="12" type="noConversion"/>
  </si>
  <si>
    <t>增伤+穿满甲</t>
    <phoneticPr fontId="12" type="noConversion"/>
  </si>
  <si>
    <t>屠族者</t>
    <phoneticPr fontId="12" type="noConversion"/>
  </si>
  <si>
    <t>种族特攻</t>
    <phoneticPr fontId="12" type="noConversion"/>
  </si>
  <si>
    <t>妙尔尼尔</t>
    <phoneticPr fontId="12" type="noConversion"/>
  </si>
  <si>
    <t>雷神锤</t>
    <phoneticPr fontId="12" type="noConversion"/>
  </si>
  <si>
    <t>风暴破坏者</t>
    <phoneticPr fontId="12" type="noConversion"/>
  </si>
  <si>
    <t>主动攻击+穿8级甲</t>
    <phoneticPr fontId="12" type="noConversion"/>
  </si>
  <si>
    <t>夜陨</t>
    <phoneticPr fontId="12" type="noConversion"/>
  </si>
  <si>
    <t>ban铁男</t>
    <phoneticPr fontId="12" type="noConversion"/>
  </si>
  <si>
    <t>葛龙德</t>
    <phoneticPr fontId="12" type="noConversion"/>
  </si>
  <si>
    <t>穿满甲+引导攻击</t>
    <phoneticPr fontId="12" type="noConversion"/>
  </si>
  <si>
    <t>三棱军刺</t>
    <phoneticPr fontId="12" type="noConversion"/>
  </si>
  <si>
    <t>流血暗器</t>
    <phoneticPr fontId="12" type="noConversion"/>
  </si>
  <si>
    <t>告别单身</t>
    <phoneticPr fontId="12" type="noConversion"/>
  </si>
  <si>
    <t>单身特攻</t>
    <phoneticPr fontId="12" type="noConversion"/>
  </si>
  <si>
    <t>烈日的铁鞭</t>
    <phoneticPr fontId="12" type="noConversion"/>
  </si>
  <si>
    <t>断头台</t>
    <phoneticPr fontId="12" type="noConversion"/>
  </si>
  <si>
    <t>主动攻击</t>
    <phoneticPr fontId="12" type="noConversion"/>
  </si>
  <si>
    <t>光能匕首</t>
    <phoneticPr fontId="12" type="noConversion"/>
  </si>
  <si>
    <t>4破</t>
    <phoneticPr fontId="12" type="noConversion"/>
  </si>
  <si>
    <t>高周波匕首</t>
    <phoneticPr fontId="12" type="noConversion"/>
  </si>
  <si>
    <t>小黄蜂</t>
    <phoneticPr fontId="12" type="noConversion"/>
  </si>
  <si>
    <t>乐师武器</t>
    <phoneticPr fontId="12" type="noConversion"/>
  </si>
  <si>
    <t>痛不欲生实话鞭</t>
    <phoneticPr fontId="12" type="noConversion"/>
  </si>
  <si>
    <t>精神低于20说实话</t>
    <phoneticPr fontId="12" type="noConversion"/>
  </si>
  <si>
    <t>飞花</t>
    <phoneticPr fontId="12" type="noConversion"/>
  </si>
  <si>
    <t>净化圣典-制式型</t>
    <phoneticPr fontId="12" type="noConversion"/>
  </si>
  <si>
    <t>黑暗生物特攻</t>
    <phoneticPr fontId="12" type="noConversion"/>
  </si>
  <si>
    <t>记忆金属缠丝</t>
    <phoneticPr fontId="12" type="noConversion"/>
  </si>
  <si>
    <t>赵樱空</t>
    <phoneticPr fontId="12" type="noConversion"/>
  </si>
  <si>
    <t>高压电击鞭</t>
    <phoneticPr fontId="12" type="noConversion"/>
  </si>
  <si>
    <t>额外40伤害</t>
    <phoneticPr fontId="12" type="noConversion"/>
  </si>
  <si>
    <t>摘叶</t>
    <phoneticPr fontId="12" type="noConversion"/>
  </si>
  <si>
    <t>额外80伤害</t>
    <phoneticPr fontId="12" type="noConversion"/>
  </si>
  <si>
    <t>“寒风”</t>
    <phoneticPr fontId="12" type="noConversion"/>
  </si>
  <si>
    <t>尸者术刀</t>
    <phoneticPr fontId="12" type="noConversion"/>
  </si>
  <si>
    <t>光明生物特攻</t>
    <phoneticPr fontId="12" type="noConversion"/>
  </si>
  <si>
    <t>鬼灯丸</t>
    <phoneticPr fontId="12" type="noConversion"/>
  </si>
  <si>
    <t>你这死神挺能藏啊</t>
    <phoneticPr fontId="12" type="noConversion"/>
  </si>
  <si>
    <t>金沙罗</t>
    <phoneticPr fontId="12" type="noConversion"/>
  </si>
  <si>
    <t>寄！</t>
    <phoneticPr fontId="12" type="noConversion"/>
  </si>
  <si>
    <t>金蛇鞭</t>
    <phoneticPr fontId="12" type="noConversion"/>
  </si>
  <si>
    <t>额外120+抑制15闪避</t>
    <phoneticPr fontId="12" type="noConversion"/>
  </si>
  <si>
    <t>银质手杖</t>
    <phoneticPr fontId="12" type="noConversion"/>
  </si>
  <si>
    <t>对小丑160特攻</t>
    <phoneticPr fontId="12" type="noConversion"/>
  </si>
  <si>
    <t>铁克无极</t>
    <phoneticPr fontId="12" type="noConversion"/>
  </si>
  <si>
    <t>需前置日常技能</t>
    <phoneticPr fontId="12" type="noConversion"/>
  </si>
  <si>
    <t>猫猫流星锤！！！</t>
    <phoneticPr fontId="12" type="noConversion"/>
  </si>
  <si>
    <t>把猫猫甩起来</t>
    <phoneticPr fontId="12" type="noConversion"/>
  </si>
  <si>
    <t>法师之敌</t>
    <phoneticPr fontId="12" type="noConversion"/>
  </si>
  <si>
    <t>送葬之刃</t>
    <phoneticPr fontId="12" type="noConversion"/>
  </si>
  <si>
    <t>主动变形斩+击杀重生</t>
    <phoneticPr fontId="12" type="noConversion"/>
  </si>
  <si>
    <t>阿泰尔的改装袖剑</t>
    <phoneticPr fontId="12" type="noConversion"/>
  </si>
  <si>
    <t>刺客信条</t>
    <phoneticPr fontId="12" type="noConversion"/>
  </si>
  <si>
    <t>千机伞</t>
    <phoneticPr fontId="12" type="noConversion"/>
  </si>
  <si>
    <t>变变变</t>
    <phoneticPr fontId="12" type="noConversion"/>
  </si>
  <si>
    <t>蛇之牙</t>
    <phoneticPr fontId="12" type="noConversion"/>
  </si>
  <si>
    <t>穿满甲+法术打断</t>
    <phoneticPr fontId="12" type="noConversion"/>
  </si>
  <si>
    <t>英格兰长弓</t>
    <phoneticPr fontId="12" type="noConversion"/>
  </si>
  <si>
    <t>恐惧消除者</t>
    <phoneticPr fontId="12" type="noConversion"/>
  </si>
  <si>
    <t>对恐惧敌人增伤60</t>
    <phoneticPr fontId="12" type="noConversion"/>
  </si>
  <si>
    <t>寒梦之愿</t>
    <phoneticPr fontId="12" type="noConversion"/>
  </si>
  <si>
    <t>风暴（复制品）</t>
    <phoneticPr fontId="12" type="noConversion"/>
  </si>
  <si>
    <t>提高移动距离15</t>
    <phoneticPr fontId="12" type="noConversion"/>
  </si>
  <si>
    <t>死亡叹息</t>
    <phoneticPr fontId="12" type="noConversion"/>
  </si>
  <si>
    <t>生命恢复减少150</t>
    <phoneticPr fontId="12" type="noConversion"/>
  </si>
  <si>
    <t>伪·射天狼</t>
    <phoneticPr fontId="12" type="noConversion"/>
  </si>
  <si>
    <t>过渡期神器</t>
    <phoneticPr fontId="12" type="noConversion"/>
  </si>
  <si>
    <t>利维坦</t>
    <phoneticPr fontId="12" type="noConversion"/>
  </si>
  <si>
    <t>解锁升级弓</t>
    <phoneticPr fontId="12" type="noConversion"/>
  </si>
  <si>
    <t>苍翠之风</t>
    <phoneticPr fontId="12" type="noConversion"/>
  </si>
  <si>
    <t>愿起·千响铃</t>
    <phoneticPr fontId="12" type="noConversion"/>
  </si>
  <si>
    <t>聚光灯</t>
    <phoneticPr fontId="12" type="noConversion"/>
  </si>
  <si>
    <t>不屈龙魂</t>
    <phoneticPr fontId="12" type="noConversion"/>
  </si>
  <si>
    <t>抑制30闪避+增伤60</t>
    <phoneticPr fontId="12" type="noConversion"/>
  </si>
  <si>
    <t>迷失幻影</t>
    <phoneticPr fontId="12" type="noConversion"/>
  </si>
  <si>
    <t>抑制60闪避</t>
    <phoneticPr fontId="12" type="noConversion"/>
  </si>
  <si>
    <t>人类之敌</t>
    <phoneticPr fontId="12" type="noConversion"/>
  </si>
  <si>
    <t>对人类提高命中</t>
    <phoneticPr fontId="12" type="noConversion"/>
  </si>
  <si>
    <t>碎星</t>
    <phoneticPr fontId="12" type="noConversion"/>
  </si>
  <si>
    <t>散射</t>
    <phoneticPr fontId="12" type="noConversion"/>
  </si>
  <si>
    <t>雀鸣·千响铃</t>
    <phoneticPr fontId="12" type="noConversion"/>
  </si>
  <si>
    <t>伊卡利亚强弓</t>
    <phoneticPr fontId="12" type="noConversion"/>
  </si>
  <si>
    <t>不认识，哪位啊</t>
    <phoneticPr fontId="12" type="noConversion"/>
  </si>
  <si>
    <t>利维坦之息</t>
    <phoneticPr fontId="12" type="noConversion"/>
  </si>
  <si>
    <t>给予恍惚</t>
    <phoneticPr fontId="12" type="noConversion"/>
  </si>
  <si>
    <t>森林的叹息</t>
    <phoneticPr fontId="12" type="noConversion"/>
  </si>
  <si>
    <t>主动360</t>
    <phoneticPr fontId="12" type="noConversion"/>
  </si>
  <si>
    <t>强弓.断龙</t>
    <phoneticPr fontId="12" type="noConversion"/>
  </si>
  <si>
    <t>普普通通12破</t>
    <phoneticPr fontId="12" type="noConversion"/>
  </si>
  <si>
    <t>终末嗟叹之诗</t>
    <phoneticPr fontId="12" type="noConversion"/>
  </si>
  <si>
    <t>赌狗</t>
    <phoneticPr fontId="12" type="noConversion"/>
  </si>
  <si>
    <t>罗睺弓</t>
    <phoneticPr fontId="12" type="noConversion"/>
  </si>
  <si>
    <t>必中！</t>
    <phoneticPr fontId="12" type="noConversion"/>
  </si>
  <si>
    <t>破阵子</t>
    <phoneticPr fontId="12" type="noConversion"/>
  </si>
  <si>
    <t>高耗点</t>
    <phoneticPr fontId="12" type="noConversion"/>
  </si>
  <si>
    <t>猎魔人制式弩</t>
    <phoneticPr fontId="12" type="noConversion"/>
  </si>
  <si>
    <t>制式弩</t>
    <phoneticPr fontId="12" type="noConversion"/>
  </si>
  <si>
    <t>射钉弩</t>
    <phoneticPr fontId="12" type="noConversion"/>
  </si>
  <si>
    <t>多载弹白板</t>
    <phoneticPr fontId="12" type="noConversion"/>
  </si>
  <si>
    <t>冲锋弩</t>
    <phoneticPr fontId="12" type="noConversion"/>
  </si>
  <si>
    <t>神圣审判</t>
    <phoneticPr fontId="12" type="noConversion"/>
  </si>
  <si>
    <t>对黑暗生物特攻</t>
    <phoneticPr fontId="12" type="noConversion"/>
  </si>
  <si>
    <t>神机弩</t>
    <phoneticPr fontId="12" type="noConversion"/>
  </si>
  <si>
    <t>罗马蝎驽</t>
    <phoneticPr fontId="12" type="noConversion"/>
  </si>
  <si>
    <t>射长矛造成伤害</t>
    <phoneticPr fontId="12" type="noConversion"/>
  </si>
  <si>
    <t>蹶张弩</t>
    <phoneticPr fontId="12" type="noConversion"/>
  </si>
  <si>
    <t>穿6级甲</t>
    <phoneticPr fontId="12" type="noConversion"/>
  </si>
  <si>
    <t>要塞弩机</t>
    <phoneticPr fontId="12" type="noConversion"/>
  </si>
  <si>
    <t>恶魔之灾</t>
    <phoneticPr fontId="12" type="noConversion"/>
  </si>
  <si>
    <t>加反应，退魔</t>
    <phoneticPr fontId="12" type="noConversion"/>
  </si>
  <si>
    <t>娜塔亚的杀戮</t>
    <phoneticPr fontId="12" type="noConversion"/>
  </si>
  <si>
    <t>高面板</t>
    <phoneticPr fontId="12" type="noConversion"/>
  </si>
  <si>
    <t>连射驽</t>
    <phoneticPr fontId="12" type="noConversion"/>
  </si>
  <si>
    <t>消耗AP连射</t>
    <phoneticPr fontId="12" type="noConversion"/>
  </si>
  <si>
    <t>重炮机弩</t>
    <phoneticPr fontId="12" type="noConversion"/>
  </si>
  <si>
    <t>引导强击</t>
    <phoneticPr fontId="12" type="noConversion"/>
  </si>
  <si>
    <t>格陵兰凶器</t>
    <phoneticPr fontId="12" type="noConversion"/>
  </si>
  <si>
    <t>我！是！水！手！</t>
    <phoneticPr fontId="12" type="noConversion"/>
  </si>
  <si>
    <t>M1911</t>
    <phoneticPr fontId="12" type="noConversion"/>
  </si>
  <si>
    <t>黑色连发手枪</t>
    <phoneticPr fontId="12" type="noConversion"/>
  </si>
  <si>
    <t>哼哼啊啊啊啊啊啊——</t>
    <phoneticPr fontId="12" type="noConversion"/>
  </si>
  <si>
    <t>咆哮者</t>
    <phoneticPr fontId="12" type="noConversion"/>
  </si>
  <si>
    <t>鎏金玫瑰</t>
    <phoneticPr fontId="12" type="noConversion"/>
  </si>
  <si>
    <t>好看捏</t>
    <phoneticPr fontId="12" type="noConversion"/>
  </si>
  <si>
    <t>M700</t>
    <phoneticPr fontId="12" type="noConversion"/>
  </si>
  <si>
    <t>白板狙</t>
    <phoneticPr fontId="12" type="noConversion"/>
  </si>
  <si>
    <t>M500</t>
    <phoneticPr fontId="12" type="noConversion"/>
  </si>
  <si>
    <t>海魔族自卫手枪</t>
    <phoneticPr fontId="12" type="noConversion"/>
  </si>
  <si>
    <t>抑制30闪避</t>
    <phoneticPr fontId="12" type="noConversion"/>
  </si>
  <si>
    <t>M110</t>
    <phoneticPr fontId="12" type="noConversion"/>
  </si>
  <si>
    <t>黄金飓风</t>
    <phoneticPr fontId="12" type="noConversion"/>
  </si>
  <si>
    <t>谢尔曼</t>
    <phoneticPr fontId="12" type="noConversion"/>
  </si>
  <si>
    <t>守望者</t>
    <phoneticPr fontId="12" type="noConversion"/>
  </si>
  <si>
    <t>8级破甲</t>
    <phoneticPr fontId="12" type="noConversion"/>
  </si>
  <si>
    <t>黑桃A</t>
    <phoneticPr fontId="12" type="noConversion"/>
  </si>
  <si>
    <t>多次射击叠加伤害</t>
    <phoneticPr fontId="12" type="noConversion"/>
  </si>
  <si>
    <t>M82A1</t>
    <phoneticPr fontId="12" type="noConversion"/>
  </si>
  <si>
    <t>巴菲特大炮阻</t>
    <phoneticPr fontId="12" type="noConversion"/>
  </si>
  <si>
    <t>QLU-11狙击榴弹发射器</t>
    <phoneticPr fontId="12" type="noConversion"/>
  </si>
  <si>
    <t>增伤60+溅射</t>
    <phoneticPr fontId="12" type="noConversion"/>
  </si>
  <si>
    <t>葬铭</t>
    <phoneticPr fontId="12" type="noConversion"/>
  </si>
  <si>
    <t>模式切换</t>
    <phoneticPr fontId="12" type="noConversion"/>
  </si>
  <si>
    <t>守望者 Prime</t>
    <phoneticPr fontId="12" type="noConversion"/>
  </si>
  <si>
    <t>量身定制</t>
    <phoneticPr fontId="12" type="noConversion"/>
  </si>
  <si>
    <t>丧钟</t>
    <phoneticPr fontId="12" type="noConversion"/>
  </si>
  <si>
    <t>丧钟为谁而鸣？</t>
    <phoneticPr fontId="12" type="noConversion"/>
  </si>
  <si>
    <t>破碎流年</t>
    <phoneticPr fontId="12" type="noConversion"/>
  </si>
  <si>
    <t>血族手枪</t>
    <phoneticPr fontId="12" type="noConversion"/>
  </si>
  <si>
    <t>刘易斯式轻机枪</t>
    <phoneticPr fontId="12" type="noConversion"/>
  </si>
  <si>
    <t>太弱小了</t>
    <phoneticPr fontId="12" type="noConversion"/>
  </si>
  <si>
    <t>Uzi</t>
    <phoneticPr fontId="12" type="noConversion"/>
  </si>
  <si>
    <t>AA12</t>
    <phoneticPr fontId="12" type="noConversion"/>
  </si>
  <si>
    <t>HK416</t>
    <phoneticPr fontId="12" type="noConversion"/>
  </si>
  <si>
    <t>ak-47</t>
    <phoneticPr fontId="12" type="noConversion"/>
  </si>
  <si>
    <t>卡拉什尼科夫</t>
    <phoneticPr fontId="12" type="noConversion"/>
  </si>
  <si>
    <t>M60</t>
    <phoneticPr fontId="12" type="noConversion"/>
  </si>
  <si>
    <t>机枪兵突突突</t>
    <phoneticPr fontId="12" type="noConversion"/>
  </si>
  <si>
    <t>迷你鲨</t>
    <phoneticPr fontId="12" type="noConversion"/>
  </si>
  <si>
    <t>黄金ak</t>
    <phoneticPr fontId="12" type="noConversion"/>
  </si>
  <si>
    <t>土豪金升级</t>
    <phoneticPr fontId="12" type="noConversion"/>
  </si>
  <si>
    <t>海魔族微型脉冲冲锋枪</t>
    <phoneticPr fontId="12" type="noConversion"/>
  </si>
  <si>
    <t>高斯步枪</t>
    <phoneticPr fontId="12" type="noConversion"/>
  </si>
  <si>
    <t>穿甲upup</t>
    <phoneticPr fontId="12" type="noConversion"/>
  </si>
  <si>
    <t>加特林</t>
    <phoneticPr fontId="12" type="noConversion"/>
  </si>
  <si>
    <t>突突突突突</t>
    <phoneticPr fontId="12" type="noConversion"/>
  </si>
  <si>
    <t>21%的亢奋</t>
    <phoneticPr fontId="12" type="noConversion"/>
  </si>
  <si>
    <t>换弹增伤</t>
    <phoneticPr fontId="12" type="noConversion"/>
  </si>
  <si>
    <t>暴风雨</t>
    <phoneticPr fontId="12" type="noConversion"/>
  </si>
  <si>
    <t>超大载弹突突突</t>
    <phoneticPr fontId="12" type="noConversion"/>
  </si>
  <si>
    <t>人皇</t>
    <phoneticPr fontId="12" type="noConversion"/>
  </si>
  <si>
    <t>小心被人拖死</t>
    <phoneticPr fontId="12" type="noConversion"/>
  </si>
  <si>
    <t>Kar·98K</t>
    <phoneticPr fontId="12" type="noConversion"/>
  </si>
  <si>
    <t>抓钩枪</t>
    <phoneticPr fontId="12" type="noConversion"/>
  </si>
  <si>
    <t>batman</t>
    <phoneticPr fontId="12" type="noConversion"/>
  </si>
  <si>
    <t>温彻斯特M1887</t>
    <phoneticPr fontId="12" type="noConversion"/>
  </si>
  <si>
    <t>屠夫</t>
    <phoneticPr fontId="12" type="noConversion"/>
  </si>
  <si>
    <t>AWM</t>
    <phoneticPr fontId="12" type="noConversion"/>
  </si>
  <si>
    <t>鹰击</t>
    <phoneticPr fontId="12" type="noConversion"/>
  </si>
  <si>
    <t>主动附伤</t>
    <phoneticPr fontId="12" type="noConversion"/>
  </si>
  <si>
    <t>野心</t>
    <phoneticPr fontId="12" type="noConversion"/>
  </si>
  <si>
    <t>AT4-CS</t>
    <phoneticPr fontId="12" type="noConversion"/>
  </si>
  <si>
    <t>天使狩猎者</t>
    <phoneticPr fontId="12" type="noConversion"/>
  </si>
  <si>
    <t>神圣特攻120</t>
    <phoneticPr fontId="12" type="noConversion"/>
  </si>
  <si>
    <t>C-20A Canister Rifle</t>
    <phoneticPr fontId="12" type="noConversion"/>
  </si>
  <si>
    <t>未来可期</t>
    <phoneticPr fontId="12" type="noConversion"/>
  </si>
  <si>
    <t>星辰</t>
    <phoneticPr fontId="12" type="noConversion"/>
  </si>
  <si>
    <t>雷鸣</t>
    <phoneticPr fontId="12" type="noConversion"/>
  </si>
  <si>
    <t>增伤40</t>
    <phoneticPr fontId="12" type="noConversion"/>
  </si>
  <si>
    <t>退魔圣焰</t>
    <phoneticPr fontId="12" type="noConversion"/>
  </si>
  <si>
    <t>击退黑暗生物</t>
    <phoneticPr fontId="12" type="noConversion"/>
  </si>
  <si>
    <t>奥提克光子枪</t>
    <phoneticPr fontId="12" type="noConversion"/>
  </si>
  <si>
    <t>射击动作强制引导</t>
    <phoneticPr fontId="12" type="noConversion"/>
  </si>
  <si>
    <t>维什拉海克斯乙烯枪</t>
    <phoneticPr fontId="12" type="noConversion"/>
  </si>
  <si>
    <t>不认识</t>
    <phoneticPr fontId="12" type="noConversion"/>
  </si>
  <si>
    <t>NTW-20</t>
    <phoneticPr fontId="12" type="noConversion"/>
  </si>
  <si>
    <t>伊邪那岐的重担</t>
    <phoneticPr fontId="12" type="noConversion"/>
  </si>
  <si>
    <t>瞬发200伤害</t>
    <phoneticPr fontId="12" type="noConversion"/>
  </si>
  <si>
    <t>寂灭公爵</t>
    <phoneticPr fontId="12" type="noConversion"/>
  </si>
  <si>
    <t>穿满甲+引导增伤+壮硕增伤</t>
    <phoneticPr fontId="12" type="noConversion"/>
  </si>
  <si>
    <t>曼殊沙华</t>
    <phoneticPr fontId="12" type="noConversion"/>
  </si>
  <si>
    <t>超高耗点，法师杀手</t>
    <phoneticPr fontId="12" type="noConversion"/>
  </si>
  <si>
    <t>魂切</t>
    <phoneticPr fontId="12" type="noConversion"/>
  </si>
  <si>
    <t>只有一枪</t>
    <phoneticPr fontId="12" type="noConversion"/>
  </si>
  <si>
    <t>怜惜者</t>
    <phoneticPr fontId="12" type="noConversion"/>
  </si>
  <si>
    <t>画风书</t>
    <phoneticPr fontId="12" type="noConversion"/>
  </si>
  <si>
    <t>棒棒糖</t>
    <phoneticPr fontId="12" type="noConversion"/>
  </si>
  <si>
    <t>召饼干人</t>
    <phoneticPr fontId="12" type="noConversion"/>
  </si>
  <si>
    <t>七罪狱王</t>
    <phoneticPr fontId="12" type="noConversion"/>
  </si>
  <si>
    <t>需要7个插件</t>
    <phoneticPr fontId="12" type="noConversion"/>
  </si>
  <si>
    <t>法师护手</t>
    <phoneticPr fontId="12" type="noConversion"/>
  </si>
  <si>
    <t>超多插件</t>
    <phoneticPr fontId="12" type="noConversion"/>
  </si>
  <si>
    <t>懦弱</t>
    <phoneticPr fontId="12" type="noConversion"/>
  </si>
  <si>
    <t>积分解锁治疗特效</t>
    <phoneticPr fontId="12" type="noConversion"/>
  </si>
  <si>
    <t>低阶魔法书</t>
    <phoneticPr fontId="12" type="noConversion"/>
  </si>
  <si>
    <t>减少1点能量消耗</t>
    <phoneticPr fontId="12" type="noConversion"/>
  </si>
  <si>
    <t>冬涤</t>
    <phoneticPr fontId="12" type="noConversion"/>
  </si>
  <si>
    <t>冬 灵 血 巫</t>
    <phoneticPr fontId="12" type="noConversion"/>
  </si>
  <si>
    <t>幽魂法杖</t>
    <phoneticPr fontId="12" type="noConversion"/>
  </si>
  <si>
    <t>抑制15点闪避</t>
    <phoneticPr fontId="12" type="noConversion"/>
  </si>
  <si>
    <t>真</t>
    <phoneticPr fontId="12" type="noConversion"/>
  </si>
  <si>
    <t>瞬发护盾</t>
    <phoneticPr fontId="12" type="noConversion"/>
  </si>
  <si>
    <t>尘封之矛</t>
    <phoneticPr fontId="12" type="noConversion"/>
  </si>
  <si>
    <t>海克斯核心-原型</t>
    <phoneticPr fontId="12" type="noConversion"/>
  </si>
  <si>
    <t>加入光荣的进化吧</t>
    <phoneticPr fontId="12" type="noConversion"/>
  </si>
  <si>
    <t>魔杖</t>
    <phoneticPr fontId="12" type="noConversion"/>
  </si>
  <si>
    <t>能量+10</t>
    <phoneticPr fontId="12" type="noConversion"/>
  </si>
  <si>
    <t>奥瑞斯之杖</t>
    <phoneticPr fontId="12" type="noConversion"/>
  </si>
  <si>
    <t>增伤150</t>
    <phoneticPr fontId="12" type="noConversion"/>
  </si>
  <si>
    <t>匣里日月</t>
    <phoneticPr fontId="12" type="noConversion"/>
  </si>
  <si>
    <t>白天技能增伤100，夜晚防御30</t>
    <phoneticPr fontId="12" type="noConversion"/>
  </si>
  <si>
    <t>Thanatos</t>
    <phoneticPr fontId="12" type="noConversion"/>
  </si>
  <si>
    <t>杀人增重，词条解锁</t>
    <phoneticPr fontId="12" type="noConversion"/>
  </si>
  <si>
    <t>神曲</t>
    <phoneticPr fontId="12" type="noConversion"/>
  </si>
  <si>
    <t>学术用</t>
    <phoneticPr fontId="12" type="noConversion"/>
  </si>
  <si>
    <t>密林祷告</t>
    <phoneticPr fontId="12" type="noConversion"/>
  </si>
  <si>
    <t>AOE回复生命</t>
    <phoneticPr fontId="12" type="noConversion"/>
  </si>
  <si>
    <t>迷你八卦炉</t>
    <phoneticPr fontId="12" type="noConversion"/>
  </si>
  <si>
    <t>增伤80</t>
    <phoneticPr fontId="12" type="noConversion"/>
  </si>
  <si>
    <t>机神巨腕</t>
    <phoneticPr fontId="12" type="noConversion"/>
  </si>
  <si>
    <t>多个小耗点特效</t>
    <phoneticPr fontId="12" type="noConversion"/>
  </si>
  <si>
    <t>聚合之书</t>
    <phoneticPr fontId="12" type="noConversion"/>
  </si>
  <si>
    <t>两个法术栏</t>
    <phoneticPr fontId="12" type="noConversion"/>
  </si>
  <si>
    <t>海克斯科技立方</t>
    <phoneticPr fontId="12" type="noConversion"/>
  </si>
  <si>
    <t>塔护提之杖</t>
    <phoneticPr fontId="12" type="noConversion"/>
  </si>
  <si>
    <t>增伤300</t>
    <phoneticPr fontId="12" type="noConversion"/>
  </si>
  <si>
    <t>沧澜沉歌</t>
    <phoneticPr fontId="12" type="noConversion"/>
  </si>
  <si>
    <t>辅助装备</t>
    <phoneticPr fontId="12" type="noConversion"/>
  </si>
  <si>
    <t>闪耀的神威</t>
    <phoneticPr fontId="12" type="noConversion"/>
  </si>
  <si>
    <t>驱散3效果</t>
    <phoneticPr fontId="12" type="noConversion"/>
  </si>
  <si>
    <t>福音</t>
    <phoneticPr fontId="12" type="noConversion"/>
  </si>
  <si>
    <t>哈利路亚</t>
    <phoneticPr fontId="12" type="noConversion"/>
  </si>
  <si>
    <t>金沙罗舞蹈团</t>
    <phoneticPr fontId="12" type="noConversion"/>
  </si>
  <si>
    <t>你妈，死神还有魔导器？</t>
    <phoneticPr fontId="12" type="noConversion"/>
  </si>
  <si>
    <t>骨玉法杖</t>
    <phoneticPr fontId="12" type="noConversion"/>
  </si>
  <si>
    <t>赋能破甲</t>
    <phoneticPr fontId="12" type="noConversion"/>
  </si>
  <si>
    <t>无极棍</t>
    <phoneticPr fontId="12" type="noConversion"/>
  </si>
  <si>
    <t>技能攻击加成600</t>
    <phoneticPr fontId="12" type="noConversion"/>
  </si>
  <si>
    <t>Void</t>
    <phoneticPr fontId="12" type="noConversion"/>
  </si>
  <si>
    <t>雨滴化作我的泪水</t>
    <phoneticPr fontId="12" type="noConversion"/>
  </si>
  <si>
    <t>正义之罚的慈悲</t>
    <phoneticPr fontId="12" type="noConversion"/>
  </si>
  <si>
    <t>传教是吧</t>
    <phoneticPr fontId="12" type="noConversion"/>
  </si>
  <si>
    <t>显赫乐器——钧天广乐</t>
    <phoneticPr fontId="12" type="noConversion"/>
  </si>
  <si>
    <t>乐师技能，不可购买</t>
    <phoneticPr fontId="12" type="noConversion"/>
  </si>
  <si>
    <t>五火七禽扇</t>
    <phoneticPr fontId="12" type="noConversion"/>
  </si>
  <si>
    <t>老魔杖</t>
    <phoneticPr fontId="12" type="noConversion"/>
  </si>
  <si>
    <t>哈利波特</t>
    <phoneticPr fontId="12" type="noConversion"/>
  </si>
  <si>
    <t>元阳尺</t>
    <phoneticPr fontId="12" type="noConversion"/>
  </si>
  <si>
    <t>精神防御，超远援护</t>
    <phoneticPr fontId="12" type="noConversion"/>
  </si>
  <si>
    <t>死神的诡诈</t>
    <phoneticPr fontId="12" type="noConversion"/>
  </si>
  <si>
    <t>二创合成</t>
    <phoneticPr fontId="12" type="noConversion"/>
  </si>
  <si>
    <t>凯彼阿的万千世界</t>
    <phoneticPr fontId="12" type="noConversion"/>
  </si>
  <si>
    <t>终结因果，一归于无</t>
    <phoneticPr fontId="12" type="noConversion"/>
  </si>
  <si>
    <t>超级升级</t>
    <phoneticPr fontId="12" type="noConversion"/>
  </si>
  <si>
    <t>血妖</t>
    <phoneticPr fontId="12" type="noConversion"/>
  </si>
  <si>
    <t>模拟武器</t>
    <phoneticPr fontId="12" type="noConversion"/>
  </si>
  <si>
    <t>恶魔爪刃</t>
    <phoneticPr fontId="12" type="noConversion"/>
  </si>
  <si>
    <t>破二级甲</t>
    <phoneticPr fontId="12" type="noConversion"/>
  </si>
  <si>
    <t>舌刃</t>
    <phoneticPr fontId="12" type="noConversion"/>
  </si>
  <si>
    <t>降低2级甲</t>
    <phoneticPr fontId="12" type="noConversion"/>
  </si>
  <si>
    <t>虚空万藏</t>
    <phoneticPr fontId="12" type="noConversion"/>
  </si>
  <si>
    <t>神之图书馆</t>
    <phoneticPr fontId="12" type="noConversion"/>
  </si>
  <si>
    <t>出云</t>
    <phoneticPr fontId="12" type="noConversion"/>
  </si>
  <si>
    <t>第一回合拔剑抑制45闪避</t>
    <phoneticPr fontId="12" type="noConversion"/>
  </si>
  <si>
    <t>充能末影珍珠</t>
    <phoneticPr fontId="12" type="noConversion"/>
  </si>
  <si>
    <t>耗能传送</t>
    <phoneticPr fontId="12" type="noConversion"/>
  </si>
  <si>
    <t>血能末影珍珠</t>
    <phoneticPr fontId="12" type="noConversion"/>
  </si>
  <si>
    <t>耗血传送</t>
    <phoneticPr fontId="12" type="noConversion"/>
  </si>
  <si>
    <t>树罗·射</t>
    <phoneticPr fontId="12" type="noConversion"/>
  </si>
  <si>
    <t>主动攻击+防御援护加判</t>
    <phoneticPr fontId="12" type="noConversion"/>
  </si>
  <si>
    <t>树罗·突</t>
    <phoneticPr fontId="12" type="noConversion"/>
  </si>
  <si>
    <t>瞬发提升移速</t>
    <phoneticPr fontId="12" type="noConversion"/>
  </si>
  <si>
    <t>树罗·磁</t>
    <phoneticPr fontId="12" type="noConversion"/>
  </si>
  <si>
    <t>主动释放吸人</t>
    <phoneticPr fontId="12" type="noConversion"/>
  </si>
  <si>
    <t>侘·难鸣钟</t>
    <phoneticPr fontId="12" type="noConversion"/>
  </si>
  <si>
    <t>时停或6ap</t>
    <phoneticPr fontId="12" type="noConversion"/>
  </si>
  <si>
    <t>胖虎的麦克风</t>
    <phoneticPr fontId="12" type="noConversion"/>
  </si>
  <si>
    <t>恐怖如斯</t>
    <phoneticPr fontId="12" type="noConversion"/>
  </si>
  <si>
    <t>阿瓦隆</t>
    <phoneticPr fontId="12" type="noConversion"/>
  </si>
  <si>
    <t>超级生存剑鞘</t>
    <phoneticPr fontId="1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</si>
</sst>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宋体"/>
      <charset val="134"/>
      <scheme val="minor"/>
    </font>
    <font>
      <sz val="11"/>
      <color rgb="FFFFFFFF"/>
      <name val="宋体"/>
      <family val="3"/>
      <charset val="134"/>
    </font>
    <font>
      <sz val="11"/>
      <color theme="0"/>
      <name val="宋体"/>
      <family val="3"/>
      <charset val="134"/>
    </font>
    <font>
      <sz val="11"/>
      <color rgb="FF000000"/>
      <name val="宋体"/>
      <family val="3"/>
      <charset val="134"/>
    </font>
    <font>
      <sz val="11"/>
      <color rgb="FFFFFFFF"/>
      <name val="宋体"/>
      <family val="3"/>
      <charset val="134"/>
      <scheme val="minor"/>
    </font>
    <font>
      <sz val="11"/>
      <color theme="0"/>
      <name val="宋体"/>
      <family val="3"/>
      <charset val="134"/>
      <scheme val="minor"/>
    </font>
    <font>
      <sz val="11"/>
      <color rgb="FF000000"/>
      <name val="宋体"/>
      <family val="3"/>
      <charset val="134"/>
      <scheme val="minor"/>
    </font>
    <font>
      <sz val="11"/>
      <name val="宋体"/>
      <family val="3"/>
      <charset val="134"/>
    </font>
    <font>
      <u/>
      <sz val="11"/>
      <color rgb="FF0000FF"/>
      <name val="宋体"/>
      <family val="3"/>
      <charset val="134"/>
      <scheme val="minor"/>
    </font>
    <font>
      <sz val="11"/>
      <color rgb="FFFFFFFF"/>
      <name val="Segoe UI Symbol"/>
      <family val="2"/>
    </font>
    <font>
      <sz val="11"/>
      <color theme="1"/>
      <name val="宋体"/>
      <family val="3"/>
      <charset val="134"/>
    </font>
    <font>
      <b/>
      <sz val="11"/>
      <color rgb="FFFF0000"/>
      <name val="宋体"/>
      <family val="3"/>
      <charset val="134"/>
      <scheme val="minor"/>
    </font>
    <font>
      <sz val="9"/>
      <name val="宋体"/>
      <family val="3"/>
      <charset val="134"/>
      <scheme val="minor"/>
    </font>
    <font>
      <sz val="11"/>
      <color theme="0"/>
      <name val="宋体"/>
      <family val="3"/>
      <charset val="134"/>
      <scheme val="minor"/>
    </font>
    <font>
      <sz val="11"/>
      <color theme="1"/>
      <name val="宋体"/>
      <family val="3"/>
      <charset val="134"/>
      <scheme val="minor"/>
    </font>
  </fonts>
  <fills count="23">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3" tint="-0.499984740745262"/>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rgb="FF212934"/>
        <bgColor indexed="64"/>
      </patternFill>
    </fill>
    <fill>
      <patternFill patternType="solid">
        <fgColor rgb="FF833B0B"/>
        <bgColor indexed="64"/>
      </patternFill>
    </fill>
    <fill>
      <patternFill patternType="solid">
        <fgColor rgb="FFEDF2F4"/>
        <bgColor indexed="64"/>
      </patternFill>
    </fill>
    <fill>
      <patternFill patternType="solid">
        <fgColor rgb="FFFFBF00"/>
        <bgColor indexed="64"/>
      </patternFill>
    </fill>
    <fill>
      <patternFill patternType="solid">
        <fgColor theme="1" tint="0.249977111117893"/>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5" tint="-0.249977111117893"/>
        <bgColor indexed="64"/>
      </patternFill>
    </fill>
    <fill>
      <patternFill patternType="solid">
        <fgColor theme="7" tint="-0.249977111117893"/>
        <bgColor indexed="64"/>
      </patternFill>
    </fill>
  </fills>
  <borders count="41">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top/>
      <bottom style="thin">
        <color auto="1"/>
      </bottom>
      <diagonal/>
    </border>
    <border>
      <left style="thin">
        <color auto="1"/>
      </left>
      <right/>
      <top style="thin">
        <color auto="1"/>
      </top>
      <bottom style="medium">
        <color auto="1"/>
      </bottom>
      <diagonal/>
    </border>
    <border>
      <left/>
      <right style="medium">
        <color auto="1"/>
      </right>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top style="thin">
        <color auto="1"/>
      </top>
      <bottom/>
      <diagonal/>
    </border>
    <border>
      <left/>
      <right style="medium">
        <color auto="1"/>
      </right>
      <top style="thin">
        <color auto="1"/>
      </top>
      <bottom/>
      <diagonal/>
    </border>
    <border>
      <left style="thin">
        <color auto="1"/>
      </left>
      <right/>
      <top/>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medium">
        <color auto="1"/>
      </left>
      <right/>
      <top style="thin">
        <color auto="1"/>
      </top>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right/>
      <top/>
      <bottom style="medium">
        <color auto="1"/>
      </bottom>
      <diagonal/>
    </border>
    <border>
      <left style="thin">
        <color auto="1"/>
      </left>
      <right/>
      <top style="thin">
        <color auto="1"/>
      </top>
      <bottom style="thin">
        <color auto="1"/>
      </bottom>
      <diagonal/>
    </border>
  </borders>
  <cellStyleXfs count="2">
    <xf numFmtId="0" fontId="0" fillId="0" borderId="0">
      <alignment vertical="center"/>
    </xf>
    <xf numFmtId="0" fontId="8" fillId="0" borderId="0" applyNumberFormat="0" applyFill="0" applyBorder="0" applyAlignment="0" applyProtection="0">
      <alignment vertical="center"/>
    </xf>
  </cellStyleXfs>
  <cellXfs count="225">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0"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horizontal="center" vertical="center"/>
    </xf>
    <xf numFmtId="0" fontId="2" fillId="5" borderId="6" xfId="0" applyFont="1" applyFill="1" applyBorder="1" applyAlignment="1">
      <alignment horizontal="center" vertical="center"/>
    </xf>
    <xf numFmtId="0" fontId="1" fillId="6" borderId="0" xfId="0" applyFont="1" applyFill="1" applyAlignment="1">
      <alignment vertical="center"/>
    </xf>
    <xf numFmtId="0" fontId="1" fillId="2" borderId="5" xfId="0" applyFont="1" applyFill="1" applyBorder="1" applyAlignment="1">
      <alignment vertical="center"/>
    </xf>
    <xf numFmtId="0" fontId="1" fillId="7" borderId="6" xfId="0" applyFont="1" applyFill="1" applyBorder="1" applyAlignment="1">
      <alignment vertical="center"/>
    </xf>
    <xf numFmtId="0" fontId="1" fillId="6" borderId="5"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6" borderId="8" xfId="0" applyFont="1" applyFill="1" applyBorder="1" applyAlignment="1">
      <alignment vertical="center"/>
    </xf>
    <xf numFmtId="0" fontId="1" fillId="2" borderId="8" xfId="0" applyFont="1" applyFill="1" applyBorder="1" applyAlignment="1">
      <alignment vertical="center"/>
    </xf>
    <xf numFmtId="0" fontId="1" fillId="6" borderId="9" xfId="0" applyFont="1" applyFill="1" applyBorder="1" applyAlignment="1">
      <alignment vertical="center"/>
    </xf>
    <xf numFmtId="0" fontId="1" fillId="7" borderId="14" xfId="0" applyFont="1" applyFill="1" applyBorder="1" applyAlignment="1">
      <alignment vertical="center"/>
    </xf>
    <xf numFmtId="0" fontId="1" fillId="6"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2" xfId="0" applyFont="1" applyFill="1" applyBorder="1">
      <alignment vertical="center"/>
    </xf>
    <xf numFmtId="0" fontId="0" fillId="0" borderId="0" xfId="0" applyFont="1" applyAlignment="1"/>
    <xf numFmtId="0" fontId="1" fillId="2" borderId="4" xfId="0" applyFont="1" applyFill="1" applyBorder="1">
      <alignment vertical="center"/>
    </xf>
    <xf numFmtId="0" fontId="1" fillId="6" borderId="0" xfId="0" applyFont="1" applyFill="1">
      <alignment vertical="center"/>
    </xf>
    <xf numFmtId="0" fontId="1" fillId="2" borderId="5" xfId="0" applyFont="1" applyFill="1" applyBorder="1">
      <alignment vertical="center"/>
    </xf>
    <xf numFmtId="0" fontId="1" fillId="7" borderId="6" xfId="0" applyFont="1" applyFill="1" applyBorder="1">
      <alignment vertical="center"/>
    </xf>
    <xf numFmtId="0" fontId="1" fillId="3" borderId="6" xfId="0" applyFont="1" applyFill="1" applyBorder="1">
      <alignment vertical="center"/>
    </xf>
    <xf numFmtId="0" fontId="1" fillId="9" borderId="5" xfId="0" applyFont="1" applyFill="1" applyBorder="1">
      <alignment vertical="center"/>
    </xf>
    <xf numFmtId="0" fontId="1" fillId="2" borderId="7" xfId="0" applyFont="1" applyFill="1" applyBorder="1">
      <alignment vertical="center"/>
    </xf>
    <xf numFmtId="0" fontId="1" fillId="6" borderId="8" xfId="0" applyFont="1" applyFill="1" applyBorder="1">
      <alignment vertical="center"/>
    </xf>
    <xf numFmtId="0" fontId="1" fillId="2" borderId="8" xfId="0" applyFont="1" applyFill="1" applyBorder="1">
      <alignment vertical="center"/>
    </xf>
    <xf numFmtId="0" fontId="1" fillId="6" borderId="9" xfId="0" applyFont="1" applyFill="1" applyBorder="1">
      <alignment vertical="center"/>
    </xf>
    <xf numFmtId="0" fontId="1" fillId="7" borderId="14" xfId="0" applyFont="1" applyFill="1" applyBorder="1">
      <alignment vertical="center"/>
    </xf>
    <xf numFmtId="0" fontId="2" fillId="5" borderId="5" xfId="0" applyFont="1" applyFill="1" applyBorder="1" applyAlignment="1">
      <alignment horizontal="center" vertical="center"/>
    </xf>
    <xf numFmtId="0" fontId="1" fillId="6" borderId="14" xfId="0" applyFont="1" applyFill="1" applyBorder="1" applyAlignment="1">
      <alignment vertical="center"/>
    </xf>
    <xf numFmtId="0" fontId="1" fillId="10" borderId="3" xfId="0" applyFont="1" applyFill="1" applyBorder="1" applyAlignment="1">
      <alignment horizontal="center" vertical="center"/>
    </xf>
    <xf numFmtId="0" fontId="1" fillId="11" borderId="5" xfId="0" applyFont="1" applyFill="1" applyBorder="1" applyAlignment="1">
      <alignment horizontal="center" vertical="center"/>
    </xf>
    <xf numFmtId="0" fontId="1" fillId="11" borderId="6" xfId="0" applyFont="1" applyFill="1" applyBorder="1" applyAlignment="1">
      <alignment horizontal="center" vertical="center"/>
    </xf>
    <xf numFmtId="0" fontId="1" fillId="6" borderId="14" xfId="0" applyFont="1" applyFill="1" applyBorder="1">
      <alignment vertical="center"/>
    </xf>
    <xf numFmtId="0" fontId="1" fillId="3" borderId="2" xfId="0" applyFont="1" applyFill="1" applyBorder="1" applyAlignment="1">
      <alignment horizontal="right" vertical="center"/>
    </xf>
    <xf numFmtId="0" fontId="4" fillId="2" borderId="1" xfId="0" applyFont="1" applyFill="1" applyBorder="1">
      <alignment vertical="center"/>
    </xf>
    <xf numFmtId="0" fontId="4" fillId="3" borderId="2" xfId="0" applyFont="1" applyFill="1" applyBorder="1">
      <alignment vertical="center"/>
    </xf>
    <xf numFmtId="0" fontId="4" fillId="2" borderId="2" xfId="0" applyFont="1" applyFill="1" applyBorder="1">
      <alignment vertical="center"/>
    </xf>
    <xf numFmtId="0" fontId="4" fillId="4" borderId="3" xfId="0" applyFont="1" applyFill="1" applyBorder="1" applyAlignment="1">
      <alignment horizontal="center" vertical="center"/>
    </xf>
    <xf numFmtId="0" fontId="4" fillId="2" borderId="4" xfId="0" applyFont="1" applyFill="1" applyBorder="1">
      <alignment vertical="center"/>
    </xf>
    <xf numFmtId="0" fontId="5" fillId="5" borderId="5" xfId="0" applyFont="1" applyFill="1" applyBorder="1" applyAlignment="1">
      <alignment horizontal="center" vertical="center"/>
    </xf>
    <xf numFmtId="0" fontId="5" fillId="5" borderId="6" xfId="0" applyFont="1" applyFill="1" applyBorder="1" applyAlignment="1">
      <alignment horizontal="center" vertical="center"/>
    </xf>
    <xf numFmtId="0" fontId="4" fillId="6" borderId="0" xfId="0" applyFont="1" applyFill="1">
      <alignment vertical="center"/>
    </xf>
    <xf numFmtId="0" fontId="4" fillId="2" borderId="5" xfId="0" applyFont="1" applyFill="1" applyBorder="1">
      <alignment vertical="center"/>
    </xf>
    <xf numFmtId="0" fontId="4" fillId="7" borderId="6" xfId="0" applyFont="1" applyFill="1" applyBorder="1">
      <alignment vertical="center"/>
    </xf>
    <xf numFmtId="0" fontId="4" fillId="9" borderId="5" xfId="0" applyFont="1" applyFill="1" applyBorder="1">
      <alignment vertical="center"/>
    </xf>
    <xf numFmtId="0" fontId="4" fillId="3" borderId="6" xfId="0" applyFont="1" applyFill="1" applyBorder="1">
      <alignment vertical="center"/>
    </xf>
    <xf numFmtId="0" fontId="4" fillId="6" borderId="5" xfId="0" applyFont="1" applyFill="1" applyBorder="1">
      <alignment vertical="center"/>
    </xf>
    <xf numFmtId="0" fontId="4" fillId="2" borderId="7" xfId="0" applyFont="1" applyFill="1" applyBorder="1">
      <alignment vertical="center"/>
    </xf>
    <xf numFmtId="0" fontId="4" fillId="6" borderId="14" xfId="0" applyFont="1" applyFill="1" applyBorder="1">
      <alignment vertical="center"/>
    </xf>
    <xf numFmtId="0" fontId="4" fillId="2" borderId="8" xfId="0" applyFont="1" applyFill="1" applyBorder="1">
      <alignment vertical="center"/>
    </xf>
    <xf numFmtId="0" fontId="4" fillId="6" borderId="9" xfId="0" applyFont="1" applyFill="1" applyBorder="1">
      <alignment vertical="center"/>
    </xf>
    <xf numFmtId="0" fontId="1" fillId="2" borderId="1" xfId="0" applyFont="1" applyFill="1" applyBorder="1" applyAlignment="1">
      <alignment horizontal="left" vertical="top"/>
    </xf>
    <xf numFmtId="0" fontId="1" fillId="3" borderId="2" xfId="0" applyFont="1" applyFill="1" applyBorder="1" applyAlignment="1">
      <alignment horizontal="left" vertical="top"/>
    </xf>
    <xf numFmtId="0" fontId="1" fillId="2" borderId="2" xfId="0" applyFont="1" applyFill="1" applyBorder="1" applyAlignment="1">
      <alignment horizontal="left" vertical="top"/>
    </xf>
    <xf numFmtId="0" fontId="1" fillId="2" borderId="4" xfId="0" applyFont="1" applyFill="1" applyBorder="1" applyAlignment="1">
      <alignment horizontal="left" vertical="top"/>
    </xf>
    <xf numFmtId="0" fontId="1" fillId="11" borderId="6" xfId="0" applyFont="1" applyFill="1" applyBorder="1" applyAlignment="1">
      <alignment horizontal="center" vertical="top"/>
    </xf>
    <xf numFmtId="0" fontId="1" fillId="2" borderId="5" xfId="0" applyFont="1" applyFill="1" applyBorder="1" applyAlignment="1">
      <alignment horizontal="left" vertical="top"/>
    </xf>
    <xf numFmtId="0" fontId="1" fillId="7" borderId="6" xfId="0" applyFont="1" applyFill="1" applyBorder="1" applyAlignment="1">
      <alignment horizontal="right" vertical="top"/>
    </xf>
    <xf numFmtId="0" fontId="1" fillId="3" borderId="6" xfId="0" applyFont="1" applyFill="1" applyBorder="1" applyAlignment="1">
      <alignment horizontal="right" vertical="top"/>
    </xf>
    <xf numFmtId="0" fontId="1" fillId="2" borderId="7" xfId="0" applyFont="1" applyFill="1" applyBorder="1" applyAlignment="1">
      <alignment horizontal="left" vertical="top"/>
    </xf>
    <xf numFmtId="0" fontId="1" fillId="2" borderId="8" xfId="0" applyFont="1" applyFill="1" applyBorder="1" applyAlignment="1">
      <alignment horizontal="left" vertical="top"/>
    </xf>
    <xf numFmtId="0" fontId="1" fillId="7" borderId="14" xfId="0" applyFont="1" applyFill="1" applyBorder="1" applyAlignment="1">
      <alignment horizontal="left" vertical="top"/>
    </xf>
    <xf numFmtId="0" fontId="4" fillId="7" borderId="14" xfId="0" applyFont="1" applyFill="1" applyBorder="1">
      <alignment vertical="center"/>
    </xf>
    <xf numFmtId="0" fontId="1" fillId="9" borderId="5" xfId="0" applyFont="1" applyFill="1" applyBorder="1" applyAlignment="1">
      <alignment vertical="center"/>
    </xf>
    <xf numFmtId="0" fontId="1" fillId="3" borderId="5" xfId="0" applyFont="1" applyFill="1" applyBorder="1" applyAlignment="1">
      <alignment vertical="center"/>
    </xf>
    <xf numFmtId="0" fontId="1" fillId="4" borderId="6" xfId="0" applyFont="1" applyFill="1" applyBorder="1" applyAlignment="1">
      <alignment horizontal="center" vertical="center"/>
    </xf>
    <xf numFmtId="0" fontId="1" fillId="6" borderId="6" xfId="0" applyFont="1" applyFill="1" applyBorder="1" applyAlignment="1">
      <alignment vertical="center"/>
    </xf>
    <xf numFmtId="0" fontId="1" fillId="2" borderId="25" xfId="0" applyFont="1" applyFill="1" applyBorder="1" applyAlignment="1">
      <alignment vertical="center"/>
    </xf>
    <xf numFmtId="0" fontId="1" fillId="7" borderId="26" xfId="0" applyFont="1" applyFill="1" applyBorder="1" applyAlignment="1">
      <alignment vertical="center"/>
    </xf>
    <xf numFmtId="0" fontId="1" fillId="3" borderId="5" xfId="0" applyFont="1" applyFill="1" applyBorder="1">
      <alignment vertical="center"/>
    </xf>
    <xf numFmtId="0" fontId="1" fillId="10" borderId="6" xfId="0" applyFont="1" applyFill="1" applyBorder="1" applyAlignment="1">
      <alignment horizontal="center" vertical="center"/>
    </xf>
    <xf numFmtId="0" fontId="1" fillId="6" borderId="6" xfId="0" applyFont="1" applyFill="1" applyBorder="1">
      <alignment vertical="center"/>
    </xf>
    <xf numFmtId="0" fontId="1" fillId="2" borderId="25" xfId="0" applyFont="1" applyFill="1" applyBorder="1">
      <alignment vertical="center"/>
    </xf>
    <xf numFmtId="0" fontId="1" fillId="7" borderId="26" xfId="0" applyFont="1" applyFill="1" applyBorder="1">
      <alignment vertical="center"/>
    </xf>
    <xf numFmtId="0" fontId="4" fillId="3" borderId="5" xfId="0" applyFont="1" applyFill="1" applyBorder="1">
      <alignment vertical="center"/>
    </xf>
    <xf numFmtId="0" fontId="4" fillId="4" borderId="6" xfId="0" applyFont="1" applyFill="1" applyBorder="1" applyAlignment="1">
      <alignment horizontal="center" vertical="center"/>
    </xf>
    <xf numFmtId="0" fontId="4" fillId="5" borderId="5" xfId="0" applyFont="1" applyFill="1" applyBorder="1" applyAlignment="1">
      <alignment horizontal="center" vertical="center"/>
    </xf>
    <xf numFmtId="0" fontId="4" fillId="6" borderId="6" xfId="0" applyFont="1" applyFill="1" applyBorder="1">
      <alignment vertical="center"/>
    </xf>
    <xf numFmtId="0" fontId="4" fillId="2" borderId="25" xfId="0" applyFont="1" applyFill="1" applyBorder="1">
      <alignment vertical="center"/>
    </xf>
    <xf numFmtId="0" fontId="4" fillId="7" borderId="26" xfId="0" applyFont="1" applyFill="1" applyBorder="1">
      <alignment vertical="center"/>
    </xf>
    <xf numFmtId="0" fontId="0" fillId="0" borderId="0" xfId="0" applyFont="1" applyFill="1" applyAlignment="1"/>
    <xf numFmtId="0" fontId="1" fillId="3" borderId="5" xfId="0" applyFont="1" applyFill="1" applyBorder="1" applyAlignment="1">
      <alignment horizontal="left" vertical="top"/>
    </xf>
    <xf numFmtId="0" fontId="7" fillId="0" borderId="0" xfId="0" applyFont="1" applyFill="1" applyAlignment="1">
      <alignment vertical="center"/>
    </xf>
    <xf numFmtId="0" fontId="1" fillId="3" borderId="2" xfId="0" applyFont="1" applyFill="1" applyBorder="1" applyAlignment="1">
      <alignment vertical="center" wrapText="1"/>
    </xf>
    <xf numFmtId="0" fontId="1" fillId="7" borderId="14" xfId="0" applyFont="1" applyFill="1" applyBorder="1" applyAlignment="1">
      <alignment vertical="center" wrapText="1"/>
    </xf>
    <xf numFmtId="0" fontId="1" fillId="2" borderId="34" xfId="0" applyFont="1" applyFill="1" applyBorder="1" applyAlignment="1">
      <alignment vertical="center"/>
    </xf>
    <xf numFmtId="0" fontId="1" fillId="3" borderId="35" xfId="0" applyFont="1" applyFill="1" applyBorder="1" applyAlignment="1">
      <alignment vertical="center"/>
    </xf>
    <xf numFmtId="0" fontId="1" fillId="2" borderId="35" xfId="0" applyFont="1" applyFill="1" applyBorder="1" applyAlignment="1">
      <alignment vertical="center"/>
    </xf>
    <xf numFmtId="0" fontId="1" fillId="5" borderId="36" xfId="0" applyFont="1" applyFill="1" applyBorder="1" applyAlignment="1">
      <alignment vertical="center"/>
    </xf>
    <xf numFmtId="0" fontId="1" fillId="7" borderId="9" xfId="0" applyFont="1" applyFill="1" applyBorder="1" applyAlignment="1">
      <alignment vertical="center"/>
    </xf>
    <xf numFmtId="0" fontId="4" fillId="6" borderId="8" xfId="0" applyFont="1" applyFill="1" applyBorder="1">
      <alignment vertical="center"/>
    </xf>
    <xf numFmtId="0" fontId="1" fillId="6" borderId="0" xfId="0" applyFont="1" applyFill="1" applyBorder="1" applyAlignment="1">
      <alignment vertical="center"/>
    </xf>
    <xf numFmtId="0" fontId="1" fillId="13" borderId="5" xfId="0" applyFont="1" applyFill="1" applyBorder="1">
      <alignment vertical="center"/>
    </xf>
    <xf numFmtId="0" fontId="0" fillId="0" borderId="0" xfId="0" applyFont="1" applyFill="1" applyAlignment="1">
      <alignment vertical="center"/>
    </xf>
    <xf numFmtId="0" fontId="5" fillId="14" borderId="2" xfId="0" applyFont="1" applyFill="1" applyBorder="1" applyAlignment="1">
      <alignment vertical="center"/>
    </xf>
    <xf numFmtId="0" fontId="1" fillId="11" borderId="5" xfId="0" applyFont="1" applyFill="1" applyBorder="1" applyAlignment="1">
      <alignment horizontal="center" vertical="top"/>
    </xf>
    <xf numFmtId="0" fontId="1" fillId="13" borderId="5" xfId="0" applyFont="1" applyFill="1" applyBorder="1" applyAlignment="1">
      <alignment vertical="center"/>
    </xf>
    <xf numFmtId="0" fontId="0" fillId="15" borderId="0" xfId="0" applyFont="1" applyFill="1">
      <alignment vertical="center"/>
    </xf>
    <xf numFmtId="0" fontId="5" fillId="15" borderId="0" xfId="0" applyFont="1" applyFill="1">
      <alignment vertical="center"/>
    </xf>
    <xf numFmtId="0" fontId="13" fillId="22" borderId="5" xfId="1" applyFont="1" applyFill="1" applyBorder="1" applyAlignment="1">
      <alignment horizontal="center" vertical="center"/>
    </xf>
    <xf numFmtId="0" fontId="0" fillId="15" borderId="5" xfId="0" applyFont="1" applyFill="1" applyBorder="1" applyAlignment="1">
      <alignment horizontal="center" vertical="center"/>
    </xf>
    <xf numFmtId="0" fontId="0" fillId="15" borderId="16" xfId="0" applyFont="1" applyFill="1" applyBorder="1" applyAlignment="1">
      <alignment horizontal="center" vertical="center" wrapText="1"/>
    </xf>
    <xf numFmtId="0" fontId="0" fillId="15" borderId="17" xfId="0" applyFont="1" applyFill="1" applyBorder="1" applyAlignment="1">
      <alignment horizontal="center" vertical="center" wrapText="1"/>
    </xf>
    <xf numFmtId="0" fontId="0" fillId="15" borderId="18" xfId="0" applyFont="1" applyFill="1" applyBorder="1" applyAlignment="1">
      <alignment horizontal="center" vertical="center" wrapText="1"/>
    </xf>
    <xf numFmtId="0" fontId="0" fillId="15" borderId="10" xfId="0" applyFont="1" applyFill="1" applyBorder="1" applyAlignment="1">
      <alignment horizontal="center" vertical="center" wrapText="1"/>
    </xf>
    <xf numFmtId="0" fontId="0" fillId="15" borderId="0" xfId="0" applyFont="1" applyFill="1" applyAlignment="1">
      <alignment horizontal="center" vertical="center" wrapText="1"/>
    </xf>
    <xf numFmtId="0" fontId="0" fillId="15" borderId="11" xfId="0" applyFont="1" applyFill="1" applyBorder="1" applyAlignment="1">
      <alignment horizontal="center" vertical="center" wrapText="1"/>
    </xf>
    <xf numFmtId="0" fontId="0" fillId="15" borderId="37" xfId="0" applyFont="1" applyFill="1" applyBorder="1" applyAlignment="1">
      <alignment horizontal="center" vertical="center" wrapText="1"/>
    </xf>
    <xf numFmtId="0" fontId="0" fillId="15" borderId="39" xfId="0" applyFont="1" applyFill="1" applyBorder="1" applyAlignment="1">
      <alignment horizontal="center" vertical="center" wrapText="1"/>
    </xf>
    <xf numFmtId="0" fontId="0" fillId="15" borderId="38" xfId="0" applyFont="1" applyFill="1" applyBorder="1" applyAlignment="1">
      <alignment horizontal="center" vertical="center" wrapText="1"/>
    </xf>
    <xf numFmtId="0" fontId="0" fillId="15" borderId="40" xfId="0" applyFont="1" applyFill="1" applyBorder="1" applyAlignment="1">
      <alignment horizontal="center" vertical="center"/>
    </xf>
    <xf numFmtId="0" fontId="13" fillId="21" borderId="5" xfId="1" applyFont="1" applyFill="1" applyBorder="1" applyAlignment="1">
      <alignment horizontal="center" vertical="center"/>
    </xf>
    <xf numFmtId="0" fontId="13" fillId="20" borderId="5" xfId="1" applyFont="1" applyFill="1" applyBorder="1" applyAlignment="1">
      <alignment horizontal="center" vertical="center"/>
    </xf>
    <xf numFmtId="0" fontId="5" fillId="15" borderId="5" xfId="0" applyFont="1" applyFill="1" applyBorder="1" applyAlignment="1">
      <alignment horizontal="center" vertical="center"/>
    </xf>
    <xf numFmtId="0" fontId="5" fillId="22" borderId="5" xfId="1" applyFont="1" applyFill="1" applyBorder="1" applyAlignment="1">
      <alignment horizontal="center" vertical="center"/>
    </xf>
    <xf numFmtId="0" fontId="5" fillId="21" borderId="5" xfId="1" applyFont="1" applyFill="1" applyBorder="1" applyAlignment="1">
      <alignment horizontal="center" vertical="center"/>
    </xf>
    <xf numFmtId="0" fontId="13" fillId="19" borderId="5" xfId="1" applyFont="1" applyFill="1" applyBorder="1" applyAlignment="1">
      <alignment horizontal="center" vertical="center"/>
    </xf>
    <xf numFmtId="0" fontId="5" fillId="20" borderId="5" xfId="1" applyFont="1" applyFill="1" applyBorder="1" applyAlignment="1">
      <alignment horizontal="center" vertical="center"/>
    </xf>
    <xf numFmtId="0" fontId="13" fillId="18" borderId="5" xfId="1" applyFont="1" applyFill="1" applyBorder="1" applyAlignment="1">
      <alignment horizontal="center" vertical="center"/>
    </xf>
    <xf numFmtId="0" fontId="5" fillId="19" borderId="5" xfId="1" applyFont="1" applyFill="1" applyBorder="1" applyAlignment="1">
      <alignment horizontal="center" vertical="center"/>
    </xf>
    <xf numFmtId="0" fontId="5" fillId="18" borderId="5" xfId="1" applyFont="1" applyFill="1" applyBorder="1" applyAlignment="1">
      <alignment horizontal="center" vertical="center"/>
    </xf>
    <xf numFmtId="0" fontId="13" fillId="17" borderId="5" xfId="1" applyFont="1" applyFill="1" applyBorder="1" applyAlignment="1">
      <alignment horizontal="center" vertical="center"/>
    </xf>
    <xf numFmtId="0" fontId="5" fillId="17" borderId="5" xfId="1" applyFont="1" applyFill="1" applyBorder="1" applyAlignment="1">
      <alignment horizontal="center" vertical="center"/>
    </xf>
    <xf numFmtId="0" fontId="13" fillId="16" borderId="5" xfId="1" applyFont="1" applyFill="1" applyBorder="1" applyAlignment="1">
      <alignment horizontal="center" vertical="center"/>
    </xf>
    <xf numFmtId="0" fontId="5" fillId="16" borderId="5" xfId="1" applyFont="1" applyFill="1" applyBorder="1" applyAlignment="1">
      <alignment horizontal="center" vertical="center"/>
    </xf>
    <xf numFmtId="0" fontId="0" fillId="15" borderId="5" xfId="1" applyFont="1" applyFill="1" applyBorder="1" applyAlignment="1">
      <alignment horizontal="center" vertical="center"/>
    </xf>
    <xf numFmtId="0" fontId="0" fillId="15" borderId="40" xfId="1" applyFont="1" applyFill="1" applyBorder="1" applyAlignment="1">
      <alignment horizontal="center" vertical="center"/>
    </xf>
    <xf numFmtId="0" fontId="0" fillId="15" borderId="26" xfId="0" applyFont="1" applyFill="1" applyBorder="1" applyAlignment="1">
      <alignment horizontal="center" vertical="center"/>
    </xf>
    <xf numFmtId="0" fontId="1" fillId="8" borderId="10" xfId="0" applyFont="1" applyFill="1" applyBorder="1" applyAlignment="1">
      <alignment horizontal="left" vertical="top" wrapText="1"/>
    </xf>
    <xf numFmtId="0" fontId="1" fillId="8" borderId="0" xfId="0" applyFont="1" applyFill="1" applyBorder="1" applyAlignment="1">
      <alignment horizontal="left" vertical="top" wrapText="1"/>
    </xf>
    <xf numFmtId="0" fontId="1" fillId="8" borderId="12" xfId="0" applyFont="1" applyFill="1" applyBorder="1" applyAlignment="1">
      <alignment horizontal="left" vertical="top" wrapText="1"/>
    </xf>
    <xf numFmtId="0" fontId="1" fillId="8" borderId="13" xfId="0" applyFont="1" applyFill="1" applyBorder="1" applyAlignment="1">
      <alignment horizontal="left" vertical="top" wrapText="1"/>
    </xf>
    <xf numFmtId="0" fontId="1" fillId="8" borderId="0" xfId="0" applyFont="1" applyFill="1" applyAlignment="1">
      <alignment horizontal="left" vertical="top" wrapText="1"/>
    </xf>
    <xf numFmtId="0" fontId="1" fillId="8" borderId="11" xfId="0" applyFont="1" applyFill="1" applyBorder="1" applyAlignment="1">
      <alignment horizontal="left" vertical="top" wrapText="1"/>
    </xf>
    <xf numFmtId="0" fontId="1" fillId="8" borderId="15" xfId="0" applyFont="1" applyFill="1" applyBorder="1" applyAlignment="1">
      <alignment horizontal="lef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1" fillId="3" borderId="19" xfId="0" applyFont="1" applyFill="1" applyBorder="1" applyAlignment="1">
      <alignment horizontal="center" vertical="center"/>
    </xf>
    <xf numFmtId="0" fontId="3" fillId="3" borderId="20" xfId="0" applyFont="1" applyFill="1" applyBorder="1" applyAlignment="1">
      <alignment horizontal="center" vertical="center"/>
    </xf>
    <xf numFmtId="0" fontId="3"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3" fillId="3" borderId="20" xfId="0" applyFont="1" applyFill="1" applyBorder="1" applyAlignment="1">
      <alignment horizontal="center" vertical="top"/>
    </xf>
    <xf numFmtId="0" fontId="3" fillId="3" borderId="21" xfId="0" applyFont="1" applyFill="1" applyBorder="1" applyAlignment="1">
      <alignment horizontal="center" vertical="top"/>
    </xf>
    <xf numFmtId="0" fontId="1" fillId="2" borderId="0" xfId="0" applyFont="1" applyFill="1" applyBorder="1" applyAlignment="1">
      <alignment horizontal="left" vertical="top" wrapText="1"/>
    </xf>
    <xf numFmtId="0" fontId="4" fillId="2" borderId="16" xfId="0" applyFont="1" applyFill="1" applyBorder="1" applyAlignment="1">
      <alignment horizontal="left" vertical="top" wrapText="1"/>
    </xf>
    <xf numFmtId="0" fontId="4" fillId="2" borderId="17" xfId="0" applyFont="1" applyFill="1" applyBorder="1" applyAlignment="1">
      <alignment horizontal="left" vertical="top" wrapText="1"/>
    </xf>
    <xf numFmtId="0" fontId="4" fillId="2" borderId="18" xfId="0" applyFont="1" applyFill="1" applyBorder="1" applyAlignment="1">
      <alignment horizontal="left" vertical="top" wrapText="1"/>
    </xf>
    <xf numFmtId="0" fontId="4" fillId="2" borderId="10" xfId="0" applyFont="1" applyFill="1" applyBorder="1" applyAlignment="1">
      <alignment horizontal="left" vertical="top" wrapText="1"/>
    </xf>
    <xf numFmtId="0" fontId="4" fillId="2" borderId="0" xfId="0" applyFont="1" applyFill="1" applyAlignment="1">
      <alignment horizontal="left" vertical="top" wrapText="1"/>
    </xf>
    <xf numFmtId="0" fontId="4" fillId="2" borderId="11" xfId="0" applyFont="1" applyFill="1" applyBorder="1" applyAlignment="1">
      <alignment horizontal="left" vertical="top" wrapText="1"/>
    </xf>
    <xf numFmtId="0" fontId="4" fillId="8" borderId="0" xfId="0" applyFont="1" applyFill="1" applyAlignment="1">
      <alignment horizontal="left" vertical="top" wrapText="1"/>
    </xf>
    <xf numFmtId="0" fontId="4" fillId="8" borderId="11" xfId="0" applyFont="1" applyFill="1" applyBorder="1" applyAlignment="1">
      <alignment horizontal="left" vertical="top" wrapText="1"/>
    </xf>
    <xf numFmtId="0" fontId="4" fillId="8" borderId="13" xfId="0" applyFont="1" applyFill="1" applyBorder="1" applyAlignment="1">
      <alignment horizontal="left" vertical="top" wrapText="1"/>
    </xf>
    <xf numFmtId="0" fontId="4" fillId="8" borderId="15" xfId="0" applyFont="1" applyFill="1" applyBorder="1" applyAlignment="1">
      <alignment horizontal="left" vertical="top" wrapText="1"/>
    </xf>
    <xf numFmtId="0" fontId="4" fillId="8" borderId="10" xfId="0" applyFont="1" applyFill="1" applyBorder="1" applyAlignment="1">
      <alignment horizontal="left" vertical="top" wrapText="1"/>
    </xf>
    <xf numFmtId="0" fontId="4" fillId="8" borderId="12" xfId="0" applyFont="1" applyFill="1" applyBorder="1" applyAlignment="1">
      <alignment horizontal="left" vertical="top" wrapText="1"/>
    </xf>
    <xf numFmtId="0" fontId="4" fillId="3" borderId="19" xfId="0" applyFont="1" applyFill="1" applyBorder="1" applyAlignment="1">
      <alignment horizontal="center" vertical="center"/>
    </xf>
    <xf numFmtId="0" fontId="6" fillId="3" borderId="20" xfId="0" applyFont="1" applyFill="1" applyBorder="1" applyAlignment="1">
      <alignment horizontal="center" vertical="center"/>
    </xf>
    <xf numFmtId="0" fontId="6" fillId="3" borderId="21" xfId="0" applyFont="1" applyFill="1" applyBorder="1" applyAlignment="1">
      <alignment horizontal="center" vertical="center"/>
    </xf>
    <xf numFmtId="0" fontId="1" fillId="8" borderId="16" xfId="0" applyFont="1" applyFill="1" applyBorder="1" applyAlignment="1">
      <alignment horizontal="left" vertical="top" wrapText="1"/>
    </xf>
    <xf numFmtId="0" fontId="1" fillId="8" borderId="18" xfId="0" applyFont="1" applyFill="1" applyBorder="1" applyAlignment="1">
      <alignment horizontal="left" vertical="top" wrapText="1"/>
    </xf>
    <xf numFmtId="0" fontId="1" fillId="8" borderId="17" xfId="0" applyFont="1" applyFill="1" applyBorder="1" applyAlignment="1">
      <alignment horizontal="left" vertical="top" wrapText="1"/>
    </xf>
    <xf numFmtId="0" fontId="1" fillId="8" borderId="39" xfId="0" applyFont="1" applyFill="1" applyBorder="1" applyAlignment="1">
      <alignment horizontal="left" vertical="top" wrapText="1"/>
    </xf>
    <xf numFmtId="0" fontId="1" fillId="8" borderId="38" xfId="0" applyFont="1" applyFill="1" applyBorder="1" applyAlignment="1">
      <alignment horizontal="left" vertical="top" wrapText="1"/>
    </xf>
    <xf numFmtId="0" fontId="1" fillId="12" borderId="16" xfId="0" applyFont="1" applyFill="1" applyBorder="1" applyAlignment="1">
      <alignment horizontal="left" vertical="top" wrapText="1"/>
    </xf>
    <xf numFmtId="0" fontId="1" fillId="12" borderId="17" xfId="0" applyFont="1" applyFill="1" applyBorder="1" applyAlignment="1">
      <alignment horizontal="left" vertical="top" wrapText="1"/>
    </xf>
    <xf numFmtId="0" fontId="1" fillId="12" borderId="18" xfId="0" applyFont="1" applyFill="1" applyBorder="1" applyAlignment="1">
      <alignment horizontal="left" vertical="top" wrapText="1"/>
    </xf>
    <xf numFmtId="0" fontId="1" fillId="12" borderId="10" xfId="0" applyFont="1" applyFill="1" applyBorder="1" applyAlignment="1">
      <alignment horizontal="left" vertical="top" wrapText="1"/>
    </xf>
    <xf numFmtId="0" fontId="1" fillId="12" borderId="0" xfId="0" applyFont="1" applyFill="1" applyBorder="1" applyAlignment="1">
      <alignment horizontal="left" vertical="top" wrapText="1"/>
    </xf>
    <xf numFmtId="0" fontId="1" fillId="12" borderId="11" xfId="0" applyFont="1" applyFill="1" applyBorder="1" applyAlignment="1">
      <alignment horizontal="left" vertical="top" wrapText="1"/>
    </xf>
    <xf numFmtId="0" fontId="1" fillId="12" borderId="37" xfId="0" applyFont="1" applyFill="1" applyBorder="1" applyAlignment="1">
      <alignment horizontal="left" vertical="top" wrapText="1"/>
    </xf>
    <xf numFmtId="0" fontId="1" fillId="12" borderId="39" xfId="0" applyFont="1" applyFill="1" applyBorder="1" applyAlignment="1">
      <alignment horizontal="left" vertical="top" wrapText="1"/>
    </xf>
    <xf numFmtId="0" fontId="1" fillId="12" borderId="38"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8" borderId="22" xfId="0" applyFont="1" applyFill="1" applyBorder="1" applyAlignment="1">
      <alignment horizontal="left" vertical="top" wrapText="1"/>
    </xf>
    <xf numFmtId="0" fontId="1" fillId="8" borderId="23" xfId="0" applyFont="1" applyFill="1" applyBorder="1" applyAlignment="1">
      <alignment horizontal="left" vertical="top" wrapText="1"/>
    </xf>
    <xf numFmtId="0" fontId="1" fillId="8" borderId="24" xfId="0" applyFont="1" applyFill="1" applyBorder="1" applyAlignment="1">
      <alignment horizontal="left" vertical="top" wrapText="1"/>
    </xf>
    <xf numFmtId="0" fontId="1" fillId="8" borderId="4" xfId="0" applyFont="1" applyFill="1" applyBorder="1" applyAlignment="1">
      <alignment horizontal="left" vertical="top" wrapText="1"/>
    </xf>
    <xf numFmtId="0" fontId="1" fillId="8" borderId="5" xfId="0" applyFont="1" applyFill="1" applyBorder="1" applyAlignment="1">
      <alignment horizontal="left" vertical="top" wrapText="1"/>
    </xf>
    <xf numFmtId="0" fontId="1" fillId="3" borderId="7" xfId="0" applyFont="1" applyFill="1" applyBorder="1" applyAlignment="1">
      <alignment horizontal="center" vertical="center"/>
    </xf>
    <xf numFmtId="0" fontId="3" fillId="3" borderId="8" xfId="0" applyFont="1" applyFill="1" applyBorder="1" applyAlignment="1">
      <alignment horizontal="center" vertical="center"/>
    </xf>
    <xf numFmtId="0" fontId="3" fillId="3" borderId="9" xfId="0" applyFont="1" applyFill="1" applyBorder="1" applyAlignment="1">
      <alignment horizontal="center" vertical="center"/>
    </xf>
    <xf numFmtId="0" fontId="1" fillId="2" borderId="37" xfId="0" applyFont="1" applyFill="1" applyBorder="1" applyAlignment="1">
      <alignment horizontal="left" vertical="top" wrapText="1"/>
    </xf>
    <xf numFmtId="0" fontId="1" fillId="2" borderId="39" xfId="0" applyFont="1" applyFill="1" applyBorder="1" applyAlignment="1">
      <alignment horizontal="left" vertical="top" wrapText="1"/>
    </xf>
    <xf numFmtId="0" fontId="1" fillId="2" borderId="38" xfId="0" applyFont="1" applyFill="1" applyBorder="1" applyAlignment="1">
      <alignment horizontal="left" vertical="top" wrapText="1"/>
    </xf>
    <xf numFmtId="0" fontId="1" fillId="8" borderId="37" xfId="0" applyFont="1" applyFill="1" applyBorder="1" applyAlignment="1">
      <alignment horizontal="left" vertical="top" wrapText="1"/>
    </xf>
    <xf numFmtId="0" fontId="1" fillId="2" borderId="12" xfId="0" applyFont="1" applyFill="1" applyBorder="1" applyAlignment="1">
      <alignment horizontal="left" vertical="top" wrapText="1"/>
    </xf>
    <xf numFmtId="0" fontId="1" fillId="2" borderId="1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8" borderId="27" xfId="0" applyFont="1" applyFill="1" applyBorder="1" applyAlignment="1">
      <alignment horizontal="left" vertical="top" wrapText="1"/>
    </xf>
    <xf numFmtId="0" fontId="1" fillId="8" borderId="28" xfId="0" applyFont="1" applyFill="1" applyBorder="1" applyAlignment="1">
      <alignment horizontal="left" vertical="top" wrapText="1"/>
    </xf>
    <xf numFmtId="0" fontId="1" fillId="8" borderId="29" xfId="0" applyFont="1" applyFill="1" applyBorder="1" applyAlignment="1">
      <alignment horizontal="left" vertical="top" wrapText="1"/>
    </xf>
    <xf numFmtId="0" fontId="1" fillId="8" borderId="30" xfId="0" applyFont="1" applyFill="1" applyBorder="1" applyAlignment="1">
      <alignment horizontal="left" vertical="top" wrapText="1"/>
    </xf>
    <xf numFmtId="0" fontId="4" fillId="3" borderId="7" xfId="0" applyFont="1" applyFill="1" applyBorder="1" applyAlignment="1">
      <alignment horizontal="center" vertical="center"/>
    </xf>
    <xf numFmtId="0" fontId="6" fillId="3" borderId="8" xfId="0" applyFont="1" applyFill="1" applyBorder="1" applyAlignment="1">
      <alignment horizontal="center" vertical="center"/>
    </xf>
    <xf numFmtId="0" fontId="6" fillId="3" borderId="9" xfId="0" applyFont="1" applyFill="1" applyBorder="1" applyAlignment="1">
      <alignment horizontal="center" vertical="center"/>
    </xf>
    <xf numFmtId="0" fontId="1" fillId="3" borderId="31" xfId="0" applyFont="1" applyFill="1" applyBorder="1" applyAlignment="1">
      <alignment horizontal="center" vertical="center"/>
    </xf>
    <xf numFmtId="0" fontId="1" fillId="3" borderId="32" xfId="0" applyFont="1" applyFill="1" applyBorder="1" applyAlignment="1">
      <alignment horizontal="center" vertical="center"/>
    </xf>
    <xf numFmtId="0" fontId="1" fillId="3" borderId="33" xfId="0" applyFont="1" applyFill="1" applyBorder="1" applyAlignment="1">
      <alignment horizontal="center" vertical="center"/>
    </xf>
    <xf numFmtId="0" fontId="4" fillId="8" borderId="4" xfId="0" applyFont="1" applyFill="1" applyBorder="1" applyAlignment="1">
      <alignment horizontal="left" vertical="top" wrapText="1"/>
    </xf>
    <xf numFmtId="0" fontId="4" fillId="8" borderId="5" xfId="0" applyFont="1" applyFill="1" applyBorder="1" applyAlignment="1">
      <alignment horizontal="left" vertical="top" wrapText="1"/>
    </xf>
    <xf numFmtId="0" fontId="4" fillId="8" borderId="22" xfId="0" applyFont="1" applyFill="1" applyBorder="1" applyAlignment="1">
      <alignment horizontal="left" vertical="top" wrapText="1"/>
    </xf>
    <xf numFmtId="0" fontId="4" fillId="8" borderId="23" xfId="0" applyFont="1" applyFill="1" applyBorder="1" applyAlignment="1">
      <alignment horizontal="left" vertical="top" wrapText="1"/>
    </xf>
    <xf numFmtId="0" fontId="4" fillId="8" borderId="24" xfId="0" applyFont="1" applyFill="1" applyBorder="1" applyAlignment="1">
      <alignment horizontal="left" vertical="top" wrapText="1"/>
    </xf>
    <xf numFmtId="0" fontId="4" fillId="8" borderId="16" xfId="0" applyFont="1" applyFill="1" applyBorder="1" applyAlignment="1">
      <alignment horizontal="left" vertical="top" wrapText="1"/>
    </xf>
    <xf numFmtId="0" fontId="4" fillId="8" borderId="18" xfId="0" applyFont="1" applyFill="1" applyBorder="1" applyAlignment="1">
      <alignment horizontal="left" vertical="top" wrapText="1"/>
    </xf>
  </cellXfs>
  <cellStyles count="2">
    <cellStyle name="常规" xfId="0" builtinId="0"/>
    <cellStyle name="超链接" xfId="1" builtinId="8"/>
  </cellStyles>
  <dxfs count="2303">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BF8F00"/>
        </patternFill>
      </fill>
    </dxf>
    <dxf>
      <fill>
        <patternFill patternType="solid">
          <bgColor rgb="FFFFB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FF0000"/>
        </patternFill>
      </fill>
    </dxf>
    <dxf>
      <fill>
        <patternFill patternType="solid">
          <bgColor rgb="FFFFBF00"/>
        </patternFill>
      </fill>
    </dxf>
    <dxf>
      <fill>
        <patternFill patternType="solid">
          <bgColor rgb="FF0070C0"/>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FFB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6.jpeg"/><Relationship Id="rId3" Type="http://schemas.openxmlformats.org/officeDocument/2006/relationships/image" Target="../media/image112.jpe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1.png"/><Relationship Id="rId1" Type="http://schemas.openxmlformats.org/officeDocument/2006/relationships/image" Target="../media/image110.png"/><Relationship Id="rId6" Type="http://schemas.openxmlformats.org/officeDocument/2006/relationships/image" Target="../media/image114.png"/><Relationship Id="rId11" Type="http://schemas.openxmlformats.org/officeDocument/2006/relationships/image" Target="../media/image119.jpeg"/><Relationship Id="rId5" Type="http://schemas.openxmlformats.org/officeDocument/2006/relationships/image" Target="../media/image113.jpeg"/><Relationship Id="rId10" Type="http://schemas.openxmlformats.org/officeDocument/2006/relationships/image" Target="../media/image118.jpeg"/><Relationship Id="rId4" Type="http://schemas.openxmlformats.org/officeDocument/2006/relationships/image" Target="NULL" TargetMode="External"/><Relationship Id="rId9" Type="http://schemas.openxmlformats.org/officeDocument/2006/relationships/image" Target="../media/image117.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27.jpeg"/><Relationship Id="rId3" Type="http://schemas.openxmlformats.org/officeDocument/2006/relationships/image" Target="../media/image123.png"/><Relationship Id="rId7" Type="http://schemas.openxmlformats.org/officeDocument/2006/relationships/image" Target="NULL" TargetMode="External"/><Relationship Id="rId2" Type="http://schemas.openxmlformats.org/officeDocument/2006/relationships/image" Target="../media/image122.jpeg"/><Relationship Id="rId1" Type="http://schemas.openxmlformats.org/officeDocument/2006/relationships/image" Target="../media/image121.jpeg"/><Relationship Id="rId6" Type="http://schemas.openxmlformats.org/officeDocument/2006/relationships/image" Target="../media/image126.jpeg"/><Relationship Id="rId11" Type="http://schemas.openxmlformats.org/officeDocument/2006/relationships/image" Target="../media/image130.jpeg"/><Relationship Id="rId5" Type="http://schemas.openxmlformats.org/officeDocument/2006/relationships/image" Target="../media/image125.png"/><Relationship Id="rId10" Type="http://schemas.openxmlformats.org/officeDocument/2006/relationships/image" Target="../media/image129.png"/><Relationship Id="rId4" Type="http://schemas.openxmlformats.org/officeDocument/2006/relationships/image" Target="../media/image124.jpeg"/><Relationship Id="rId9" Type="http://schemas.openxmlformats.org/officeDocument/2006/relationships/image" Target="../media/image128.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38.png"/><Relationship Id="rId13" Type="http://schemas.openxmlformats.org/officeDocument/2006/relationships/image" Target="../media/image142.png"/><Relationship Id="rId3" Type="http://schemas.openxmlformats.org/officeDocument/2006/relationships/image" Target="../media/image133.png"/><Relationship Id="rId7" Type="http://schemas.openxmlformats.org/officeDocument/2006/relationships/image" Target="../media/image137.jpeg"/><Relationship Id="rId12" Type="http://schemas.openxmlformats.org/officeDocument/2006/relationships/image" Target="../media/image141.png"/><Relationship Id="rId2" Type="http://schemas.openxmlformats.org/officeDocument/2006/relationships/image" Target="../media/image132.jpeg"/><Relationship Id="rId1" Type="http://schemas.openxmlformats.org/officeDocument/2006/relationships/image" Target="../media/image131.jpeg"/><Relationship Id="rId6" Type="http://schemas.openxmlformats.org/officeDocument/2006/relationships/image" Target="../media/image136.png"/><Relationship Id="rId11" Type="http://schemas.openxmlformats.org/officeDocument/2006/relationships/image" Target="../media/image140.png"/><Relationship Id="rId5" Type="http://schemas.openxmlformats.org/officeDocument/2006/relationships/image" Target="../media/image135.jpeg"/><Relationship Id="rId10" Type="http://schemas.openxmlformats.org/officeDocument/2006/relationships/image" Target="NULL" TargetMode="External"/><Relationship Id="rId4" Type="http://schemas.openxmlformats.org/officeDocument/2006/relationships/image" Target="../media/image134.jpeg"/><Relationship Id="rId9" Type="http://schemas.openxmlformats.org/officeDocument/2006/relationships/image" Target="../media/image13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43.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146.png"/><Relationship Id="rId2" Type="http://schemas.openxmlformats.org/officeDocument/2006/relationships/image" Target="../media/image145.jpeg"/><Relationship Id="rId1" Type="http://schemas.openxmlformats.org/officeDocument/2006/relationships/image" Target="../media/image144.png"/><Relationship Id="rId5" Type="http://schemas.openxmlformats.org/officeDocument/2006/relationships/image" Target="../media/image148.png"/><Relationship Id="rId4" Type="http://schemas.openxmlformats.org/officeDocument/2006/relationships/image" Target="../media/image147.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jpeg"/><Relationship Id="rId13" Type="http://schemas.openxmlformats.org/officeDocument/2006/relationships/image" Target="../media/image30.png"/><Relationship Id="rId18" Type="http://schemas.openxmlformats.org/officeDocument/2006/relationships/image" Target="../media/image34.GIF"/><Relationship Id="rId3" Type="http://schemas.openxmlformats.org/officeDocument/2006/relationships/image" Target="../media/image20.jpeg"/><Relationship Id="rId21" Type="http://schemas.openxmlformats.org/officeDocument/2006/relationships/image" Target="../media/image37.jpeg"/><Relationship Id="rId7" Type="http://schemas.openxmlformats.org/officeDocument/2006/relationships/image" Target="../media/image24.jpeg"/><Relationship Id="rId12" Type="http://schemas.openxmlformats.org/officeDocument/2006/relationships/image" Target="../media/image29.png"/><Relationship Id="rId17" Type="http://schemas.openxmlformats.org/officeDocument/2006/relationships/image" Target="../media/image33.png"/><Relationship Id="rId2" Type="http://schemas.openxmlformats.org/officeDocument/2006/relationships/image" Target="../media/image19.jpeg"/><Relationship Id="rId16" Type="http://schemas.openxmlformats.org/officeDocument/2006/relationships/image" Target="../media/image32.png"/><Relationship Id="rId20" Type="http://schemas.openxmlformats.org/officeDocument/2006/relationships/image" Target="../media/image36.jpeg"/><Relationship Id="rId1" Type="http://schemas.openxmlformats.org/officeDocument/2006/relationships/image" Target="../media/image18.jpeg"/><Relationship Id="rId6" Type="http://schemas.openxmlformats.org/officeDocument/2006/relationships/image" Target="../media/image23.jpeg"/><Relationship Id="rId11" Type="http://schemas.openxmlformats.org/officeDocument/2006/relationships/image" Target="../media/image28.png"/><Relationship Id="rId24" Type="http://schemas.openxmlformats.org/officeDocument/2006/relationships/image" Target="../media/image40.jpeg"/><Relationship Id="rId5" Type="http://schemas.openxmlformats.org/officeDocument/2006/relationships/image" Target="../media/image22.jpeg"/><Relationship Id="rId15" Type="http://schemas.openxmlformats.org/officeDocument/2006/relationships/image" Target="NULL" TargetMode="External"/><Relationship Id="rId23" Type="http://schemas.openxmlformats.org/officeDocument/2006/relationships/image" Target="../media/image39.jpeg"/><Relationship Id="rId10" Type="http://schemas.openxmlformats.org/officeDocument/2006/relationships/image" Target="../media/image27.png"/><Relationship Id="rId19" Type="http://schemas.openxmlformats.org/officeDocument/2006/relationships/image" Target="../media/image35.jpeg"/><Relationship Id="rId4" Type="http://schemas.openxmlformats.org/officeDocument/2006/relationships/image" Target="../media/image21.jpeg"/><Relationship Id="rId9" Type="http://schemas.openxmlformats.org/officeDocument/2006/relationships/image" Target="../media/image26.png"/><Relationship Id="rId14" Type="http://schemas.openxmlformats.org/officeDocument/2006/relationships/image" Target="../media/image31.jpeg"/><Relationship Id="rId22" Type="http://schemas.openxmlformats.org/officeDocument/2006/relationships/image" Target="../media/image38.jpeg"/></Relationships>
</file>

<file path=xl/drawings/_rels/drawing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jpeg"/><Relationship Id="rId4" Type="http://schemas.openxmlformats.org/officeDocument/2006/relationships/image" Target="../media/image44.png"/></Relationships>
</file>

<file path=xl/drawings/_rels/drawing4.xml.rels><?xml version="1.0" encoding="UTF-8" standalone="yes"?>
<Relationships xmlns="http://schemas.openxmlformats.org/package/2006/relationships"><Relationship Id="rId8" Type="http://schemas.openxmlformats.org/officeDocument/2006/relationships/image" Target="../media/image54.jpeg"/><Relationship Id="rId13" Type="http://schemas.openxmlformats.org/officeDocument/2006/relationships/image" Target="../media/image59.jpeg"/><Relationship Id="rId3" Type="http://schemas.openxmlformats.org/officeDocument/2006/relationships/image" Target="../media/image49.jpeg"/><Relationship Id="rId7" Type="http://schemas.openxmlformats.org/officeDocument/2006/relationships/image" Target="../media/image53.png"/><Relationship Id="rId12" Type="http://schemas.openxmlformats.org/officeDocument/2006/relationships/image" Target="../media/image58.jpeg"/><Relationship Id="rId17" Type="http://schemas.openxmlformats.org/officeDocument/2006/relationships/image" Target="../media/image63.png"/><Relationship Id="rId2" Type="http://schemas.openxmlformats.org/officeDocument/2006/relationships/image" Target="../media/image48.jpeg"/><Relationship Id="rId16" Type="http://schemas.openxmlformats.org/officeDocument/2006/relationships/image" Target="../media/image62.png"/><Relationship Id="rId1" Type="http://schemas.openxmlformats.org/officeDocument/2006/relationships/image" Target="../media/image47.jpeg"/><Relationship Id="rId6" Type="http://schemas.openxmlformats.org/officeDocument/2006/relationships/image" Target="../media/image52.png"/><Relationship Id="rId11" Type="http://schemas.openxmlformats.org/officeDocument/2006/relationships/image" Target="../media/image57.jpeg"/><Relationship Id="rId5" Type="http://schemas.openxmlformats.org/officeDocument/2006/relationships/image" Target="../media/image51.jpe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jpeg"/><Relationship Id="rId14" Type="http://schemas.openxmlformats.org/officeDocument/2006/relationships/image" Target="../media/image60.png"/></Relationships>
</file>

<file path=xl/drawings/_rels/drawing5.xml.rels><?xml version="1.0" encoding="UTF-8" standalone="yes"?>
<Relationships xmlns="http://schemas.openxmlformats.org/package/2006/relationships"><Relationship Id="rId8" Type="http://schemas.openxmlformats.org/officeDocument/2006/relationships/image" Target="../media/image71.png"/><Relationship Id="rId3" Type="http://schemas.openxmlformats.org/officeDocument/2006/relationships/image" Target="../media/image66.png"/><Relationship Id="rId7" Type="http://schemas.openxmlformats.org/officeDocument/2006/relationships/image" Target="../media/image70.png"/><Relationship Id="rId2" Type="http://schemas.openxmlformats.org/officeDocument/2006/relationships/image" Target="../media/image65.png"/><Relationship Id="rId1" Type="http://schemas.openxmlformats.org/officeDocument/2006/relationships/image" Target="../media/image64.png"/><Relationship Id="rId6" Type="http://schemas.openxmlformats.org/officeDocument/2006/relationships/image" Target="../media/image69.jpeg"/><Relationship Id="rId5" Type="http://schemas.openxmlformats.org/officeDocument/2006/relationships/image" Target="../media/image68.jpeg"/><Relationship Id="rId10" Type="http://schemas.openxmlformats.org/officeDocument/2006/relationships/image" Target="../media/image73.jpeg"/><Relationship Id="rId4" Type="http://schemas.openxmlformats.org/officeDocument/2006/relationships/image" Target="../media/image67.png"/><Relationship Id="rId9"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8" Type="http://schemas.openxmlformats.org/officeDocument/2006/relationships/image" Target="../media/image81.jpeg"/><Relationship Id="rId3" Type="http://schemas.openxmlformats.org/officeDocument/2006/relationships/image" Target="../media/image76.jpeg"/><Relationship Id="rId7" Type="http://schemas.openxmlformats.org/officeDocument/2006/relationships/image" Target="../media/image80.jpeg"/><Relationship Id="rId12" Type="http://schemas.openxmlformats.org/officeDocument/2006/relationships/image" Target="../media/image84.jpeg"/><Relationship Id="rId2" Type="http://schemas.openxmlformats.org/officeDocument/2006/relationships/image" Target="../media/image75.jpeg"/><Relationship Id="rId1" Type="http://schemas.openxmlformats.org/officeDocument/2006/relationships/image" Target="../media/image74.jpeg"/><Relationship Id="rId6" Type="http://schemas.openxmlformats.org/officeDocument/2006/relationships/image" Target="../media/image79.png"/><Relationship Id="rId11" Type="http://schemas.openxmlformats.org/officeDocument/2006/relationships/image" Target="../media/image83.jpeg"/><Relationship Id="rId5" Type="http://schemas.openxmlformats.org/officeDocument/2006/relationships/image" Target="../media/image78.jpeg"/><Relationship Id="rId10" Type="http://schemas.openxmlformats.org/officeDocument/2006/relationships/image" Target="NULL" TargetMode="External"/><Relationship Id="rId4" Type="http://schemas.openxmlformats.org/officeDocument/2006/relationships/image" Target="../media/image77.jpeg"/><Relationship Id="rId9" Type="http://schemas.openxmlformats.org/officeDocument/2006/relationships/image" Target="../media/image82.GIF"/></Relationships>
</file>

<file path=xl/drawings/_rels/drawing7.xml.rels><?xml version="1.0" encoding="UTF-8" standalone="yes"?>
<Relationships xmlns="http://schemas.openxmlformats.org/package/2006/relationships"><Relationship Id="rId3" Type="http://schemas.openxmlformats.org/officeDocument/2006/relationships/image" Target="../media/image87.jpeg"/><Relationship Id="rId2" Type="http://schemas.openxmlformats.org/officeDocument/2006/relationships/image" Target="../media/image86.png"/><Relationship Id="rId1" Type="http://schemas.openxmlformats.org/officeDocument/2006/relationships/image" Target="../media/image85.png"/><Relationship Id="rId5" Type="http://schemas.openxmlformats.org/officeDocument/2006/relationships/image" Target="../media/image89.png"/><Relationship Id="rId4" Type="http://schemas.openxmlformats.org/officeDocument/2006/relationships/image" Target="../media/image88.jpeg"/></Relationships>
</file>

<file path=xl/drawings/_rels/drawing8.xml.rels><?xml version="1.0" encoding="UTF-8" standalone="yes"?>
<Relationships xmlns="http://schemas.openxmlformats.org/package/2006/relationships"><Relationship Id="rId8" Type="http://schemas.openxmlformats.org/officeDocument/2006/relationships/image" Target="../media/image97.png"/><Relationship Id="rId3" Type="http://schemas.openxmlformats.org/officeDocument/2006/relationships/image" Target="../media/image92.png"/><Relationship Id="rId7" Type="http://schemas.openxmlformats.org/officeDocument/2006/relationships/image" Target="../media/image96.png"/><Relationship Id="rId2" Type="http://schemas.openxmlformats.org/officeDocument/2006/relationships/image" Target="../media/image91.jpe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10" Type="http://schemas.openxmlformats.org/officeDocument/2006/relationships/image" Target="../media/image99.png"/><Relationship Id="rId4" Type="http://schemas.openxmlformats.org/officeDocument/2006/relationships/image" Target="../media/image93.png"/><Relationship Id="rId9" Type="http://schemas.openxmlformats.org/officeDocument/2006/relationships/image" Target="../media/image98.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NULL" TargetMode="External"/><Relationship Id="rId1" Type="http://schemas.openxmlformats.org/officeDocument/2006/relationships/image" Target="../media/image100.jpeg"/><Relationship Id="rId6" Type="http://schemas.openxmlformats.org/officeDocument/2006/relationships/image" Target="../media/image104.jpeg"/><Relationship Id="rId11" Type="http://schemas.openxmlformats.org/officeDocument/2006/relationships/image" Target="../media/image109.png"/><Relationship Id="rId5" Type="http://schemas.openxmlformats.org/officeDocument/2006/relationships/image" Target="../media/image103.jpeg"/><Relationship Id="rId10" Type="http://schemas.openxmlformats.org/officeDocument/2006/relationships/image" Target="../media/image108.png"/><Relationship Id="rId4" Type="http://schemas.openxmlformats.org/officeDocument/2006/relationships/image" Target="../media/image102.jpeg"/><Relationship Id="rId9" Type="http://schemas.openxmlformats.org/officeDocument/2006/relationships/image" Target="../media/image107.jpeg"/></Relationships>
</file>

<file path=xl/drawings/drawing1.xml><?xml version="1.0" encoding="utf-8"?>
<xdr:wsDr xmlns:xdr="http://schemas.openxmlformats.org/drawingml/2006/spreadsheetDrawing" xmlns:a="http://schemas.openxmlformats.org/drawingml/2006/main">
  <xdr:twoCellAnchor editAs="oneCell">
    <xdr:from>
      <xdr:col>6</xdr:col>
      <xdr:colOff>358775</xdr:colOff>
      <xdr:row>14</xdr:row>
      <xdr:rowOff>100965</xdr:rowOff>
    </xdr:from>
    <xdr:to>
      <xdr:col>9</xdr:col>
      <xdr:colOff>124460</xdr:colOff>
      <xdr:row>23</xdr:row>
      <xdr:rowOff>143314</xdr:rowOff>
    </xdr:to>
    <xdr:pic>
      <xdr:nvPicPr>
        <xdr:cNvPr id="2" name="图片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4012565" y="2234565"/>
          <a:ext cx="1592580" cy="14135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322580</xdr:colOff>
      <xdr:row>14</xdr:row>
      <xdr:rowOff>90805</xdr:rowOff>
    </xdr:from>
    <xdr:to>
      <xdr:col>14</xdr:col>
      <xdr:colOff>307340</xdr:colOff>
      <xdr:row>24</xdr:row>
      <xdr:rowOff>103749</xdr:rowOff>
    </xdr:to>
    <xdr:pic>
      <xdr:nvPicPr>
        <xdr:cNvPr id="3" name="图片 20" descr="201">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cstate="print"/>
        <a:stretch>
          <a:fillRect/>
        </a:stretch>
      </xdr:blipFill>
      <xdr:spPr>
        <a:xfrm>
          <a:off x="7021195" y="2224405"/>
          <a:ext cx="1811655" cy="1536700"/>
        </a:xfrm>
        <a:prstGeom prst="rect">
          <a:avLst/>
        </a:prstGeom>
      </xdr:spPr>
    </xdr:pic>
    <xdr:clientData/>
  </xdr:twoCellAnchor>
  <xdr:twoCellAnchor editAs="oneCell">
    <xdr:from>
      <xdr:col>11</xdr:col>
      <xdr:colOff>8890</xdr:colOff>
      <xdr:row>40</xdr:row>
      <xdr:rowOff>111760</xdr:rowOff>
    </xdr:from>
    <xdr:to>
      <xdr:col>14</xdr:col>
      <xdr:colOff>508000</xdr:colOff>
      <xdr:row>49</xdr:row>
      <xdr:rowOff>133545</xdr:rowOff>
    </xdr:to>
    <xdr:pic>
      <xdr:nvPicPr>
        <xdr:cNvPr id="4" name="图片 3" descr="MJF81))`[Z0YHROM{X9KXME">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6707505" y="6207760"/>
          <a:ext cx="2326005" cy="1393190"/>
        </a:xfrm>
        <a:prstGeom prst="rect">
          <a:avLst/>
        </a:prstGeom>
      </xdr:spPr>
    </xdr:pic>
    <xdr:clientData/>
  </xdr:twoCellAnchor>
  <xdr:twoCellAnchor>
    <xdr:from>
      <xdr:col>16</xdr:col>
      <xdr:colOff>555625</xdr:colOff>
      <xdr:row>40</xdr:row>
      <xdr:rowOff>84455</xdr:rowOff>
    </xdr:from>
    <xdr:to>
      <xdr:col>19</xdr:col>
      <xdr:colOff>121920</xdr:colOff>
      <xdr:row>49</xdr:row>
      <xdr:rowOff>25400</xdr:rowOff>
    </xdr:to>
    <xdr:pic>
      <xdr:nvPicPr>
        <xdr:cNvPr id="5" name="Picture 1"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10299065" y="6180455"/>
          <a:ext cx="1393190" cy="1312545"/>
        </a:xfrm>
        <a:prstGeom prst="round2DiagRect">
          <a:avLst/>
        </a:prstGeom>
        <a:noFill/>
        <a:ln w="9525" cap="flat" cmpd="sng">
          <a:noFill/>
          <a:prstDash val="solid"/>
          <a:miter/>
        </a:ln>
        <a:effectLst/>
      </xdr:spPr>
    </xdr:pic>
    <xdr:clientData/>
  </xdr:twoCellAnchor>
  <xdr:twoCellAnchor editAs="oneCell">
    <xdr:from>
      <xdr:col>1</xdr:col>
      <xdr:colOff>344805</xdr:colOff>
      <xdr:row>66</xdr:row>
      <xdr:rowOff>10160</xdr:rowOff>
    </xdr:from>
    <xdr:to>
      <xdr:col>4</xdr:col>
      <xdr:colOff>297815</xdr:colOff>
      <xdr:row>76</xdr:row>
      <xdr:rowOff>93589</xdr:rowOff>
    </xdr:to>
    <xdr:pic>
      <xdr:nvPicPr>
        <xdr:cNvPr id="6" name="图片 1" descr="timg90">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606" r="9508"/>
        <a:stretch>
          <a:fillRect/>
        </a:stretch>
      </xdr:blipFill>
      <xdr:spPr>
        <a:xfrm rot="-5400000">
          <a:off x="1039495" y="9982200"/>
          <a:ext cx="1607820" cy="17799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53975</xdr:colOff>
      <xdr:row>92</xdr:row>
      <xdr:rowOff>165100</xdr:rowOff>
    </xdr:from>
    <xdr:to>
      <xdr:col>9</xdr:col>
      <xdr:colOff>580390</xdr:colOff>
      <xdr:row>101</xdr:row>
      <xdr:rowOff>131884</xdr:rowOff>
    </xdr:to>
    <xdr:pic>
      <xdr:nvPicPr>
        <xdr:cNvPr id="7" name="图片 6" descr="G}QKXCI{PEU~[1JW8~{IT~V.png">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cstate="print"/>
        <a:stretch>
          <a:fillRect/>
        </a:stretch>
      </xdr:blipFill>
      <xdr:spPr>
        <a:xfrm>
          <a:off x="3707765" y="14173200"/>
          <a:ext cx="2353310" cy="1350645"/>
        </a:xfrm>
        <a:prstGeom prst="rect">
          <a:avLst/>
        </a:prstGeom>
      </xdr:spPr>
    </xdr:pic>
    <xdr:clientData/>
  </xdr:twoCellAnchor>
  <xdr:twoCellAnchor>
    <xdr:from>
      <xdr:col>1</xdr:col>
      <xdr:colOff>9525</xdr:colOff>
      <xdr:row>144</xdr:row>
      <xdr:rowOff>102235</xdr:rowOff>
    </xdr:from>
    <xdr:to>
      <xdr:col>5</xdr:col>
      <xdr:colOff>9525</xdr:colOff>
      <xdr:row>153</xdr:row>
      <xdr:rowOff>59055</xdr:rowOff>
    </xdr:to>
    <xdr:pic>
      <xdr:nvPicPr>
        <xdr:cNvPr id="8" name="图片 7" descr="捕获">
          <a:extLst>
            <a:ext uri="{FF2B5EF4-FFF2-40B4-BE49-F238E27FC236}">
              <a16:creationId xmlns:a16="http://schemas.microsoft.com/office/drawing/2014/main" id="{00000000-0008-0000-0100-000008000000}"/>
            </a:ext>
          </a:extLst>
        </xdr:cNvPr>
        <xdr:cNvPicPr/>
      </xdr:nvPicPr>
      <xdr:blipFill>
        <a:blip xmlns:r="http://schemas.openxmlformats.org/officeDocument/2006/relationships" r:embed="rId7"/>
        <a:srcRect/>
        <a:stretch>
          <a:fillRect/>
        </a:stretch>
      </xdr:blipFill>
      <xdr:spPr>
        <a:xfrm>
          <a:off x="618490" y="22047835"/>
          <a:ext cx="2435860" cy="1328420"/>
        </a:xfrm>
        <a:prstGeom prst="rect">
          <a:avLst/>
        </a:prstGeom>
        <a:noFill/>
        <a:ln>
          <a:noFill/>
        </a:ln>
        <a:effectLst/>
      </xdr:spPr>
    </xdr:pic>
    <xdr:clientData/>
  </xdr:twoCellAnchor>
  <xdr:twoCellAnchor>
    <xdr:from>
      <xdr:col>16</xdr:col>
      <xdr:colOff>573405</xdr:colOff>
      <xdr:row>144</xdr:row>
      <xdr:rowOff>66040</xdr:rowOff>
    </xdr:from>
    <xdr:to>
      <xdr:col>19</xdr:col>
      <xdr:colOff>12065</xdr:colOff>
      <xdr:row>152</xdr:row>
      <xdr:rowOff>135255</xdr:rowOff>
    </xdr:to>
    <xdr:pic>
      <xdr:nvPicPr>
        <xdr:cNvPr id="9" name="图片 2" descr=" ">
          <a:extLst>
            <a:ext uri="{FF2B5EF4-FFF2-40B4-BE49-F238E27FC236}">
              <a16:creationId xmlns:a16="http://schemas.microsoft.com/office/drawing/2014/main" id="{00000000-0008-0000-0100-000009000000}"/>
            </a:ext>
          </a:extLst>
        </xdr:cNvPr>
        <xdr:cNvPicPr/>
      </xdr:nvPicPr>
      <xdr:blipFill>
        <a:blip xmlns:r="http://schemas.openxmlformats.org/officeDocument/2006/relationships" r:embed="rId8"/>
        <a:srcRect/>
        <a:stretch>
          <a:fillRect/>
        </a:stretch>
      </xdr:blipFill>
      <xdr:spPr>
        <a:xfrm>
          <a:off x="10316845" y="22011640"/>
          <a:ext cx="1265555" cy="1288415"/>
        </a:xfrm>
        <a:prstGeom prst="rect">
          <a:avLst/>
        </a:prstGeom>
        <a:noFill/>
        <a:ln w="9525" cap="flat" cmpd="sng">
          <a:noFill/>
          <a:prstDash val="solid"/>
          <a:miter/>
        </a:ln>
        <a:effectLst/>
      </xdr:spPr>
    </xdr:pic>
    <xdr:clientData/>
  </xdr:twoCellAnchor>
  <xdr:twoCellAnchor>
    <xdr:from>
      <xdr:col>16</xdr:col>
      <xdr:colOff>28575</xdr:colOff>
      <xdr:row>170</xdr:row>
      <xdr:rowOff>0</xdr:rowOff>
    </xdr:from>
    <xdr:to>
      <xdr:col>20</xdr:col>
      <xdr:colOff>37465</xdr:colOff>
      <xdr:row>179</xdr:row>
      <xdr:rowOff>90170</xdr:rowOff>
    </xdr:to>
    <xdr:pic>
      <xdr:nvPicPr>
        <xdr:cNvPr id="10" name="图片 2">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9772015" y="25908000"/>
          <a:ext cx="2444750" cy="1461770"/>
        </a:xfrm>
        <a:prstGeom prst="rect">
          <a:avLst/>
        </a:prstGeom>
        <a:noFill/>
        <a:ln w="9525">
          <a:noFill/>
        </a:ln>
      </xdr:spPr>
    </xdr:pic>
    <xdr:clientData/>
  </xdr:twoCellAnchor>
  <xdr:twoCellAnchor>
    <xdr:from>
      <xdr:col>1</xdr:col>
      <xdr:colOff>28575</xdr:colOff>
      <xdr:row>196</xdr:row>
      <xdr:rowOff>28575</xdr:rowOff>
    </xdr:from>
    <xdr:to>
      <xdr:col>5</xdr:col>
      <xdr:colOff>8890</xdr:colOff>
      <xdr:row>205</xdr:row>
      <xdr:rowOff>104140</xdr:rowOff>
    </xdr:to>
    <xdr:pic>
      <xdr:nvPicPr>
        <xdr:cNvPr id="11" name="图片 3">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637540" y="29898975"/>
          <a:ext cx="2416175" cy="1447165"/>
        </a:xfrm>
        <a:prstGeom prst="rect">
          <a:avLst/>
        </a:prstGeom>
        <a:noFill/>
        <a:ln w="9525">
          <a:noFill/>
        </a:ln>
      </xdr:spPr>
    </xdr:pic>
    <xdr:clientData/>
  </xdr:twoCellAnchor>
  <xdr:twoCellAnchor>
    <xdr:from>
      <xdr:col>6</xdr:col>
      <xdr:colOff>142875</xdr:colOff>
      <xdr:row>197</xdr:row>
      <xdr:rowOff>133350</xdr:rowOff>
    </xdr:from>
    <xdr:to>
      <xdr:col>10</xdr:col>
      <xdr:colOff>8255</xdr:colOff>
      <xdr:row>204</xdr:row>
      <xdr:rowOff>133350</xdr:rowOff>
    </xdr:to>
    <xdr:pic>
      <xdr:nvPicPr>
        <xdr:cNvPr id="12" name="图片 2" descr="1PCWA9K3OM7R4DO$OGZR{LH">
          <a:extLst>
            <a:ext uri="{FF2B5EF4-FFF2-40B4-BE49-F238E27FC236}">
              <a16:creationId xmlns:a16="http://schemas.microsoft.com/office/drawing/2014/main" id="{00000000-0008-0000-0100-00000C000000}"/>
            </a:ext>
          </a:extLst>
        </xdr:cNvPr>
        <xdr:cNvPicPr/>
      </xdr:nvPicPr>
      <xdr:blipFill>
        <a:blip xmlns:r="http://schemas.openxmlformats.org/officeDocument/2006/relationships" r:embed="rId11"/>
        <a:srcRect/>
        <a:stretch>
          <a:fillRect/>
        </a:stretch>
      </xdr:blipFill>
      <xdr:spPr>
        <a:xfrm>
          <a:off x="3796665" y="30156150"/>
          <a:ext cx="2301240" cy="1066800"/>
        </a:xfrm>
        <a:prstGeom prst="rect">
          <a:avLst/>
        </a:prstGeom>
        <a:noFill/>
        <a:ln w="9525" cap="flat" cmpd="sng">
          <a:noFill/>
          <a:prstDash val="solid"/>
          <a:miter/>
        </a:ln>
        <a:effectLst/>
      </xdr:spPr>
    </xdr:pic>
    <xdr:clientData/>
  </xdr:twoCellAnchor>
  <xdr:twoCellAnchor editAs="oneCell">
    <xdr:from>
      <xdr:col>7</xdr:col>
      <xdr:colOff>147320</xdr:colOff>
      <xdr:row>224</xdr:row>
      <xdr:rowOff>31750</xdr:rowOff>
    </xdr:from>
    <xdr:to>
      <xdr:col>9</xdr:col>
      <xdr:colOff>98425</xdr:colOff>
      <xdr:row>231</xdr:row>
      <xdr:rowOff>69946</xdr:rowOff>
    </xdr:to>
    <xdr:pic>
      <xdr:nvPicPr>
        <xdr:cNvPr id="13" name="图片 12" descr="VTZ3WBX[(K8H8[J%N}E`TUV">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4410075" y="34169350"/>
          <a:ext cx="1169035" cy="1104900"/>
        </a:xfrm>
        <a:prstGeom prst="rect">
          <a:avLst/>
        </a:prstGeom>
      </xdr:spPr>
    </xdr:pic>
    <xdr:clientData/>
  </xdr:twoCellAnchor>
  <xdr:twoCellAnchor editAs="oneCell">
    <xdr:from>
      <xdr:col>10</xdr:col>
      <xdr:colOff>606107</xdr:colOff>
      <xdr:row>223</xdr:row>
      <xdr:rowOff>18732</xdr:rowOff>
    </xdr:from>
    <xdr:to>
      <xdr:col>15</xdr:col>
      <xdr:colOff>34607</xdr:colOff>
      <xdr:row>231</xdr:row>
      <xdr:rowOff>6179</xdr:rowOff>
    </xdr:to>
    <xdr:pic>
      <xdr:nvPicPr>
        <xdr:cNvPr id="14" name="Picture 1">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rot="5400000">
          <a:off x="7328535" y="33370520"/>
          <a:ext cx="1207135" cy="2473325"/>
        </a:xfrm>
        <a:prstGeom prst="rect">
          <a:avLst/>
        </a:prstGeom>
      </xdr:spPr>
    </xdr:pic>
    <xdr:clientData/>
  </xdr:twoCellAnchor>
  <xdr:twoCellAnchor editAs="oneCell">
    <xdr:from>
      <xdr:col>16</xdr:col>
      <xdr:colOff>28575</xdr:colOff>
      <xdr:row>221</xdr:row>
      <xdr:rowOff>171450</xdr:rowOff>
    </xdr:from>
    <xdr:to>
      <xdr:col>20</xdr:col>
      <xdr:colOff>49530</xdr:colOff>
      <xdr:row>232</xdr:row>
      <xdr:rowOff>89192</xdr:rowOff>
    </xdr:to>
    <xdr:pic>
      <xdr:nvPicPr>
        <xdr:cNvPr id="15" name="图片 14" descr="{SG}6T[U4FETN0(]2B~_GL5">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4"/>
        <a:stretch>
          <a:fillRect/>
        </a:stretch>
      </xdr:blipFill>
      <xdr:spPr>
        <a:xfrm>
          <a:off x="9772015" y="33832800"/>
          <a:ext cx="2456815" cy="1612900"/>
        </a:xfrm>
        <a:prstGeom prst="rect">
          <a:avLst/>
        </a:prstGeom>
      </xdr:spPr>
    </xdr:pic>
    <xdr:clientData/>
  </xdr:twoCellAnchor>
  <xdr:twoCellAnchor editAs="oneCell">
    <xdr:from>
      <xdr:col>11</xdr:col>
      <xdr:colOff>216299</xdr:colOff>
      <xdr:row>249</xdr:row>
      <xdr:rowOff>117928</xdr:rowOff>
    </xdr:from>
    <xdr:to>
      <xdr:col>14</xdr:col>
      <xdr:colOff>495240</xdr:colOff>
      <xdr:row>257</xdr:row>
      <xdr:rowOff>139455</xdr:rowOff>
    </xdr:to>
    <xdr:pic>
      <xdr:nvPicPr>
        <xdr:cNvPr id="17" name="图片 16">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6914515" y="38065075"/>
          <a:ext cx="2105660" cy="1240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206033</xdr:colOff>
      <xdr:row>274</xdr:row>
      <xdr:rowOff>19099</xdr:rowOff>
    </xdr:from>
    <xdr:to>
      <xdr:col>19</xdr:col>
      <xdr:colOff>488608</xdr:colOff>
      <xdr:row>283</xdr:row>
      <xdr:rowOff>138478</xdr:rowOff>
    </xdr:to>
    <xdr:pic>
      <xdr:nvPicPr>
        <xdr:cNvPr id="18" name="图片 17" descr="EST5]I8{49FOVZ8UUK@[VQ3">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9949180" y="41776650"/>
          <a:ext cx="2109470" cy="1490980"/>
        </a:xfrm>
        <a:prstGeom prst="rect">
          <a:avLst/>
        </a:prstGeom>
      </xdr:spPr>
    </xdr:pic>
    <xdr:clientData/>
  </xdr:twoCellAnchor>
  <xdr:oneCellAnchor>
    <xdr:from>
      <xdr:col>6</xdr:col>
      <xdr:colOff>33655</xdr:colOff>
      <xdr:row>275</xdr:row>
      <xdr:rowOff>95250</xdr:rowOff>
    </xdr:from>
    <xdr:ext cx="2672136" cy="1289933"/>
    <xdr:pic>
      <xdr:nvPicPr>
        <xdr:cNvPr id="19" name="Picture 1" descr="八镜剑">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3687445" y="42005250"/>
          <a:ext cx="2672080" cy="128968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1</xdr:col>
      <xdr:colOff>114300</xdr:colOff>
      <xdr:row>16</xdr:row>
      <xdr:rowOff>82550</xdr:rowOff>
    </xdr:from>
    <xdr:ext cx="2178685" cy="1156335"/>
    <xdr:pic>
      <xdr:nvPicPr>
        <xdr:cNvPr id="2" name="图片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723265" y="2520950"/>
          <a:ext cx="2178685" cy="1156335"/>
        </a:xfrm>
        <a:prstGeom prst="rect">
          <a:avLst/>
        </a:prstGeom>
        <a:noFill/>
        <a:ln w="9525">
          <a:noFill/>
        </a:ln>
      </xdr:spPr>
    </xdr:pic>
    <xdr:clientData/>
  </xdr:oneCellAnchor>
  <xdr:twoCellAnchor>
    <xdr:from>
      <xdr:col>6</xdr:col>
      <xdr:colOff>0</xdr:colOff>
      <xdr:row>17</xdr:row>
      <xdr:rowOff>30480</xdr:rowOff>
    </xdr:from>
    <xdr:to>
      <xdr:col>10</xdr:col>
      <xdr:colOff>20955</xdr:colOff>
      <xdr:row>22</xdr:row>
      <xdr:rowOff>31750</xdr:rowOff>
    </xdr:to>
    <xdr:pic>
      <xdr:nvPicPr>
        <xdr:cNvPr id="3" name="图片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rcRect l="11627" t="19093" r="32555" b="44671"/>
        <a:stretch>
          <a:fillRect/>
        </a:stretch>
      </xdr:blipFill>
      <xdr:spPr>
        <a:xfrm>
          <a:off x="3653790" y="2621280"/>
          <a:ext cx="2456815" cy="763270"/>
        </a:xfrm>
        <a:prstGeom prst="rect">
          <a:avLst/>
        </a:prstGeom>
        <a:noFill/>
        <a:ln w="9525">
          <a:noFill/>
        </a:ln>
      </xdr:spPr>
    </xdr:pic>
    <xdr:clientData/>
  </xdr:twoCellAnchor>
  <xdr:oneCellAnchor>
    <xdr:from>
      <xdr:col>11</xdr:col>
      <xdr:colOff>60960</xdr:colOff>
      <xdr:row>17</xdr:row>
      <xdr:rowOff>92710</xdr:rowOff>
    </xdr:from>
    <xdr:ext cx="2321560" cy="829310"/>
    <xdr:pic>
      <xdr:nvPicPr>
        <xdr:cNvPr id="4" name="图片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r:link="rId4"/>
        <a:srcRect t="10132" b="21071"/>
        <a:stretch>
          <a:fillRect/>
        </a:stretch>
      </xdr:blipFill>
      <xdr:spPr>
        <a:xfrm>
          <a:off x="6759575" y="2683510"/>
          <a:ext cx="2321560" cy="829310"/>
        </a:xfrm>
        <a:prstGeom prst="rect">
          <a:avLst/>
        </a:prstGeom>
        <a:noFill/>
        <a:ln w="9525">
          <a:noFill/>
        </a:ln>
      </xdr:spPr>
    </xdr:pic>
    <xdr:clientData/>
  </xdr:oneCellAnchor>
  <xdr:twoCellAnchor>
    <xdr:from>
      <xdr:col>16</xdr:col>
      <xdr:colOff>464820</xdr:colOff>
      <xdr:row>17</xdr:row>
      <xdr:rowOff>7620</xdr:rowOff>
    </xdr:from>
    <xdr:to>
      <xdr:col>19</xdr:col>
      <xdr:colOff>225425</xdr:colOff>
      <xdr:row>23</xdr:row>
      <xdr:rowOff>2540</xdr:rowOff>
    </xdr:to>
    <xdr:pic>
      <xdr:nvPicPr>
        <xdr:cNvPr id="5" name="Picture 6">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5"/>
        <a:stretch>
          <a:fillRect/>
        </a:stretch>
      </xdr:blipFill>
      <xdr:spPr>
        <a:xfrm>
          <a:off x="10208260" y="2598420"/>
          <a:ext cx="1587500" cy="909320"/>
        </a:xfrm>
        <a:prstGeom prst="rect">
          <a:avLst/>
        </a:prstGeom>
        <a:noFill/>
        <a:ln w="9525">
          <a:noFill/>
        </a:ln>
      </xdr:spPr>
    </xdr:pic>
    <xdr:clientData/>
  </xdr:twoCellAnchor>
  <xdr:twoCellAnchor>
    <xdr:from>
      <xdr:col>6</xdr:col>
      <xdr:colOff>297180</xdr:colOff>
      <xdr:row>43</xdr:row>
      <xdr:rowOff>60960</xdr:rowOff>
    </xdr:from>
    <xdr:to>
      <xdr:col>9</xdr:col>
      <xdr:colOff>266065</xdr:colOff>
      <xdr:row>48</xdr:row>
      <xdr:rowOff>164465</xdr:rowOff>
    </xdr:to>
    <xdr:pic>
      <xdr:nvPicPr>
        <xdr:cNvPr id="6" name="图片 5" descr=" ">
          <a:extLst>
            <a:ext uri="{FF2B5EF4-FFF2-40B4-BE49-F238E27FC236}">
              <a16:creationId xmlns:a16="http://schemas.microsoft.com/office/drawing/2014/main" id="{00000000-0008-0000-0A00-000006000000}"/>
            </a:ext>
          </a:extLst>
        </xdr:cNvPr>
        <xdr:cNvPicPr/>
      </xdr:nvPicPr>
      <xdr:blipFill>
        <a:blip xmlns:r="http://schemas.openxmlformats.org/officeDocument/2006/relationships" r:embed="rId6"/>
        <a:srcRect/>
        <a:stretch>
          <a:fillRect/>
        </a:stretch>
      </xdr:blipFill>
      <xdr:spPr>
        <a:xfrm>
          <a:off x="3950970" y="6614160"/>
          <a:ext cx="1795780" cy="853440"/>
        </a:xfrm>
        <a:prstGeom prst="rect">
          <a:avLst/>
        </a:prstGeom>
        <a:noFill/>
        <a:ln>
          <a:noFill/>
        </a:ln>
        <a:effectLst/>
      </xdr:spPr>
    </xdr:pic>
    <xdr:clientData/>
  </xdr:twoCellAnchor>
  <xdr:twoCellAnchor editAs="oneCell">
    <xdr:from>
      <xdr:col>1</xdr:col>
      <xdr:colOff>552450</xdr:colOff>
      <xdr:row>69</xdr:row>
      <xdr:rowOff>62865</xdr:rowOff>
    </xdr:from>
    <xdr:to>
      <xdr:col>4</xdr:col>
      <xdr:colOff>255905</xdr:colOff>
      <xdr:row>76</xdr:row>
      <xdr:rowOff>38833</xdr:rowOff>
    </xdr:to>
    <xdr:pic>
      <xdr:nvPicPr>
        <xdr:cNvPr id="7" name="图片 6" descr="3IN2HXOVKOTR5`%L)LZ7%QL">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7"/>
        <a:stretch>
          <a:fillRect/>
        </a:stretch>
      </xdr:blipFill>
      <xdr:spPr>
        <a:xfrm>
          <a:off x="1161415" y="10578465"/>
          <a:ext cx="1530350" cy="1042670"/>
        </a:xfrm>
        <a:prstGeom prst="rect">
          <a:avLst/>
        </a:prstGeom>
      </xdr:spPr>
    </xdr:pic>
    <xdr:clientData/>
  </xdr:twoCellAnchor>
  <xdr:twoCellAnchor editAs="oneCell">
    <xdr:from>
      <xdr:col>6</xdr:col>
      <xdr:colOff>447675</xdr:colOff>
      <xdr:row>69</xdr:row>
      <xdr:rowOff>13970</xdr:rowOff>
    </xdr:from>
    <xdr:to>
      <xdr:col>9</xdr:col>
      <xdr:colOff>366395</xdr:colOff>
      <xdr:row>76</xdr:row>
      <xdr:rowOff>19783</xdr:rowOff>
    </xdr:to>
    <xdr:pic>
      <xdr:nvPicPr>
        <xdr:cNvPr id="8" name="图片 7" descr="高斯步枪模型">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8" r:link="rId4"/>
        <a:stretch>
          <a:fillRect/>
        </a:stretch>
      </xdr:blipFill>
      <xdr:spPr>
        <a:xfrm>
          <a:off x="4101465" y="10529570"/>
          <a:ext cx="1745615" cy="1072515"/>
        </a:xfrm>
        <a:prstGeom prst="rect">
          <a:avLst/>
        </a:prstGeom>
      </xdr:spPr>
    </xdr:pic>
    <xdr:clientData/>
  </xdr:twoCellAnchor>
  <xdr:twoCellAnchor editAs="oneCell">
    <xdr:from>
      <xdr:col>11</xdr:col>
      <xdr:colOff>571500</xdr:colOff>
      <xdr:row>69</xdr:row>
      <xdr:rowOff>36830</xdr:rowOff>
    </xdr:from>
    <xdr:to>
      <xdr:col>14</xdr:col>
      <xdr:colOff>223520</xdr:colOff>
      <xdr:row>76</xdr:row>
      <xdr:rowOff>38833</xdr:rowOff>
    </xdr:to>
    <xdr:pic>
      <xdr:nvPicPr>
        <xdr:cNvPr id="9" name="图片 8" descr="{QMZM%1HS1}C71$R8T([MSY">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9"/>
        <a:stretch>
          <a:fillRect/>
        </a:stretch>
      </xdr:blipFill>
      <xdr:spPr>
        <a:xfrm>
          <a:off x="7270115" y="10552430"/>
          <a:ext cx="1478915" cy="1068705"/>
        </a:xfrm>
        <a:prstGeom prst="rect">
          <a:avLst/>
        </a:prstGeom>
      </xdr:spPr>
    </xdr:pic>
    <xdr:clientData/>
  </xdr:twoCellAnchor>
  <xdr:twoCellAnchor editAs="oneCell">
    <xdr:from>
      <xdr:col>16</xdr:col>
      <xdr:colOff>99695</xdr:colOff>
      <xdr:row>44</xdr:row>
      <xdr:rowOff>7620</xdr:rowOff>
    </xdr:from>
    <xdr:to>
      <xdr:col>19</xdr:col>
      <xdr:colOff>402590</xdr:colOff>
      <xdr:row>48</xdr:row>
      <xdr:rowOff>115766</xdr:rowOff>
    </xdr:to>
    <xdr:pic>
      <xdr:nvPicPr>
        <xdr:cNvPr id="10" name="图片 9" descr="HL4D7P7CCPX}9$7`T46Q%V3">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10"/>
        <a:stretch>
          <a:fillRect/>
        </a:stretch>
      </xdr:blipFill>
      <xdr:spPr>
        <a:xfrm>
          <a:off x="9843135" y="6713220"/>
          <a:ext cx="2129790" cy="717550"/>
        </a:xfrm>
        <a:prstGeom prst="rect">
          <a:avLst/>
        </a:prstGeom>
      </xdr:spPr>
    </xdr:pic>
    <xdr:clientData/>
  </xdr:twoCellAnchor>
  <xdr:twoCellAnchor editAs="oneCell">
    <xdr:from>
      <xdr:col>16</xdr:col>
      <xdr:colOff>628650</xdr:colOff>
      <xdr:row>69</xdr:row>
      <xdr:rowOff>113030</xdr:rowOff>
    </xdr:from>
    <xdr:to>
      <xdr:col>19</xdr:col>
      <xdr:colOff>114935</xdr:colOff>
      <xdr:row>76</xdr:row>
      <xdr:rowOff>76933</xdr:rowOff>
    </xdr:to>
    <xdr:pic>
      <xdr:nvPicPr>
        <xdr:cNvPr id="11" name="图片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1" r:link="rId4"/>
        <a:stretch>
          <a:fillRect/>
        </a:stretch>
      </xdr:blipFill>
      <xdr:spPr>
        <a:xfrm>
          <a:off x="10352405" y="10628630"/>
          <a:ext cx="1332865" cy="1030605"/>
        </a:xfrm>
        <a:prstGeom prst="rect">
          <a:avLst/>
        </a:prstGeom>
      </xdr:spPr>
    </xdr:pic>
    <xdr:clientData/>
  </xdr:twoCellAnchor>
  <xdr:twoCellAnchor editAs="oneCell">
    <xdr:from>
      <xdr:col>6</xdr:col>
      <xdr:colOff>396240</xdr:colOff>
      <xdr:row>95</xdr:row>
      <xdr:rowOff>5080</xdr:rowOff>
    </xdr:from>
    <xdr:to>
      <xdr:col>9</xdr:col>
      <xdr:colOff>176530</xdr:colOff>
      <xdr:row>102</xdr:row>
      <xdr:rowOff>41910</xdr:rowOff>
    </xdr:to>
    <xdr:pic>
      <xdr:nvPicPr>
        <xdr:cNvPr id="12" name="图片 11" descr="K]MJ~97L1$3T_88D{Y5FG]K">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2"/>
        <a:stretch>
          <a:fillRect/>
        </a:stretch>
      </xdr:blipFill>
      <xdr:spPr>
        <a:xfrm>
          <a:off x="4050030" y="14483080"/>
          <a:ext cx="1607185" cy="11036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15875</xdr:colOff>
      <xdr:row>17</xdr:row>
      <xdr:rowOff>13970</xdr:rowOff>
    </xdr:from>
    <xdr:to>
      <xdr:col>10</xdr:col>
      <xdr:colOff>30480</xdr:colOff>
      <xdr:row>23</xdr:row>
      <xdr:rowOff>111418</xdr:rowOff>
    </xdr:to>
    <xdr:pic>
      <xdr:nvPicPr>
        <xdr:cNvPr id="3" name="图片 2" descr="{PMVX2_[{`RQ5EBX_81$0FV">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1"/>
        <a:stretch>
          <a:fillRect/>
        </a:stretch>
      </xdr:blipFill>
      <xdr:spPr>
        <a:xfrm>
          <a:off x="3669665" y="2604770"/>
          <a:ext cx="2450465" cy="1011555"/>
        </a:xfrm>
        <a:prstGeom prst="rect">
          <a:avLst/>
        </a:prstGeom>
      </xdr:spPr>
    </xdr:pic>
    <xdr:clientData/>
  </xdr:twoCellAnchor>
  <xdr:oneCellAnchor>
    <xdr:from>
      <xdr:col>1</xdr:col>
      <xdr:colOff>35560</xdr:colOff>
      <xdr:row>69</xdr:row>
      <xdr:rowOff>56515</xdr:rowOff>
    </xdr:from>
    <xdr:ext cx="2381250" cy="784860"/>
    <xdr:pic>
      <xdr:nvPicPr>
        <xdr:cNvPr id="4" name="图片 3" descr="4b0a7ea9f16a1119ce7b1a6a66925de2_177501f33a87e9504fafc36214385343faf2b4fd">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rcRect t="6777" b="22681"/>
        <a:stretch>
          <a:fillRect/>
        </a:stretch>
      </xdr:blipFill>
      <xdr:spPr>
        <a:xfrm>
          <a:off x="644525" y="10572115"/>
          <a:ext cx="2381250" cy="784860"/>
        </a:xfrm>
        <a:prstGeom prst="rect">
          <a:avLst/>
        </a:prstGeom>
      </xdr:spPr>
    </xdr:pic>
    <xdr:clientData/>
  </xdr:oneCellAnchor>
  <xdr:oneCellAnchor>
    <xdr:from>
      <xdr:col>16</xdr:col>
      <xdr:colOff>0</xdr:colOff>
      <xdr:row>42</xdr:row>
      <xdr:rowOff>0</xdr:rowOff>
    </xdr:from>
    <xdr:ext cx="2256155" cy="1362075"/>
    <xdr:pic>
      <xdr:nvPicPr>
        <xdr:cNvPr id="6" name="Picture 6" descr="CrpBFG[1]">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3"/>
        <a:stretch>
          <a:fillRect/>
        </a:stretch>
      </xdr:blipFill>
      <xdr:spPr>
        <a:xfrm>
          <a:off x="9743440" y="6400800"/>
          <a:ext cx="2256155" cy="1362075"/>
        </a:xfrm>
        <a:prstGeom prst="rect">
          <a:avLst/>
        </a:prstGeom>
      </xdr:spPr>
    </xdr:pic>
    <xdr:clientData/>
  </xdr:oneCellAnchor>
  <xdr:oneCellAnchor>
    <xdr:from>
      <xdr:col>16</xdr:col>
      <xdr:colOff>8890</xdr:colOff>
      <xdr:row>16</xdr:row>
      <xdr:rowOff>173990</xdr:rowOff>
    </xdr:from>
    <xdr:ext cx="2340610" cy="778510"/>
    <xdr:pic>
      <xdr:nvPicPr>
        <xdr:cNvPr id="7" name="图片 6" descr="9155c2bbff04a876db6c7c2fab6a52ce_Img215172841">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4"/>
        <a:srcRect t="20115" b="23237"/>
        <a:stretch>
          <a:fillRect/>
        </a:stretch>
      </xdr:blipFill>
      <xdr:spPr>
        <a:xfrm>
          <a:off x="9752330" y="2590800"/>
          <a:ext cx="2340610" cy="778510"/>
        </a:xfrm>
        <a:prstGeom prst="rect">
          <a:avLst/>
        </a:prstGeom>
      </xdr:spPr>
    </xdr:pic>
    <xdr:clientData/>
  </xdr:oneCellAnchor>
  <xdr:twoCellAnchor>
    <xdr:from>
      <xdr:col>6</xdr:col>
      <xdr:colOff>17780</xdr:colOff>
      <xdr:row>69</xdr:row>
      <xdr:rowOff>84455</xdr:rowOff>
    </xdr:from>
    <xdr:to>
      <xdr:col>9</xdr:col>
      <xdr:colOff>594995</xdr:colOff>
      <xdr:row>74</xdr:row>
      <xdr:rowOff>93980</xdr:rowOff>
    </xdr:to>
    <xdr:pic>
      <xdr:nvPicPr>
        <xdr:cNvPr id="8" name="图片 7" descr=" ">
          <a:extLst>
            <a:ext uri="{FF2B5EF4-FFF2-40B4-BE49-F238E27FC236}">
              <a16:creationId xmlns:a16="http://schemas.microsoft.com/office/drawing/2014/main" id="{00000000-0008-0000-0B00-000008000000}"/>
            </a:ext>
          </a:extLst>
        </xdr:cNvPr>
        <xdr:cNvPicPr/>
      </xdr:nvPicPr>
      <xdr:blipFill>
        <a:blip xmlns:r="http://schemas.openxmlformats.org/officeDocument/2006/relationships" r:embed="rId5"/>
        <a:srcRect/>
        <a:stretch>
          <a:fillRect/>
        </a:stretch>
      </xdr:blipFill>
      <xdr:spPr>
        <a:xfrm>
          <a:off x="3671570" y="10600055"/>
          <a:ext cx="2404110" cy="771525"/>
        </a:xfrm>
        <a:prstGeom prst="rect">
          <a:avLst/>
        </a:prstGeom>
        <a:noFill/>
        <a:ln w="9525" cap="flat" cmpd="sng">
          <a:noFill/>
          <a:prstDash val="solid"/>
          <a:miter/>
        </a:ln>
        <a:effectLst/>
      </xdr:spPr>
    </xdr:pic>
    <xdr:clientData/>
  </xdr:twoCellAnchor>
  <xdr:twoCellAnchor editAs="oneCell">
    <xdr:from>
      <xdr:col>16</xdr:col>
      <xdr:colOff>609600</xdr:colOff>
      <xdr:row>69</xdr:row>
      <xdr:rowOff>118745</xdr:rowOff>
    </xdr:from>
    <xdr:to>
      <xdr:col>19</xdr:col>
      <xdr:colOff>15240</xdr:colOff>
      <xdr:row>76</xdr:row>
      <xdr:rowOff>57883</xdr:rowOff>
    </xdr:to>
    <xdr:pic>
      <xdr:nvPicPr>
        <xdr:cNvPr id="2" name="图片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6" r:link="rId7"/>
        <a:stretch>
          <a:fillRect/>
        </a:stretch>
      </xdr:blipFill>
      <xdr:spPr>
        <a:xfrm>
          <a:off x="10352405" y="10634345"/>
          <a:ext cx="1233170" cy="1005840"/>
        </a:xfrm>
        <a:prstGeom prst="rect">
          <a:avLst/>
        </a:prstGeom>
      </xdr:spPr>
    </xdr:pic>
    <xdr:clientData/>
  </xdr:twoCellAnchor>
  <xdr:twoCellAnchor editAs="oneCell">
    <xdr:from>
      <xdr:col>16</xdr:col>
      <xdr:colOff>266700</xdr:colOff>
      <xdr:row>95</xdr:row>
      <xdr:rowOff>53340</xdr:rowOff>
    </xdr:from>
    <xdr:to>
      <xdr:col>19</xdr:col>
      <xdr:colOff>337820</xdr:colOff>
      <xdr:row>102</xdr:row>
      <xdr:rowOff>67408</xdr:rowOff>
    </xdr:to>
    <xdr:pic>
      <xdr:nvPicPr>
        <xdr:cNvPr id="9" name="图片 8" descr="BG`S}{Y~P)U2}06JGDXR[GU">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8"/>
        <a:stretch>
          <a:fillRect/>
        </a:stretch>
      </xdr:blipFill>
      <xdr:spPr>
        <a:xfrm>
          <a:off x="10010140" y="14531340"/>
          <a:ext cx="1898015" cy="1080770"/>
        </a:xfrm>
        <a:prstGeom prst="rect">
          <a:avLst/>
        </a:prstGeom>
      </xdr:spPr>
    </xdr:pic>
    <xdr:clientData/>
  </xdr:twoCellAnchor>
  <xdr:twoCellAnchor>
    <xdr:from>
      <xdr:col>1</xdr:col>
      <xdr:colOff>647257</xdr:colOff>
      <xdr:row>121</xdr:row>
      <xdr:rowOff>24779</xdr:rowOff>
    </xdr:from>
    <xdr:to>
      <xdr:col>4</xdr:col>
      <xdr:colOff>114964</xdr:colOff>
      <xdr:row>127</xdr:row>
      <xdr:rowOff>139265</xdr:rowOff>
    </xdr:to>
    <xdr:pic>
      <xdr:nvPicPr>
        <xdr:cNvPr id="11" name="图片 8" descr="AX(HZ5US~HP3Y7GU6OX)4OY">
          <a:extLst>
            <a:ext uri="{FF2B5EF4-FFF2-40B4-BE49-F238E27FC236}">
              <a16:creationId xmlns:a16="http://schemas.microsoft.com/office/drawing/2014/main" id="{00000000-0008-0000-0B00-00000B000000}"/>
            </a:ext>
          </a:extLst>
        </xdr:cNvPr>
        <xdr:cNvPicPr/>
      </xdr:nvPicPr>
      <xdr:blipFill>
        <a:blip xmlns:r="http://schemas.openxmlformats.org/officeDocument/2006/relationships" r:embed="rId9"/>
        <a:srcRect/>
        <a:stretch>
          <a:fillRect/>
        </a:stretch>
      </xdr:blipFill>
      <xdr:spPr>
        <a:xfrm>
          <a:off x="1217930" y="18465165"/>
          <a:ext cx="1332865" cy="1028700"/>
        </a:xfrm>
        <a:prstGeom prst="rect">
          <a:avLst/>
        </a:prstGeom>
        <a:noFill/>
        <a:ln>
          <a:noFill/>
        </a:ln>
        <a:effectLst/>
      </xdr:spPr>
    </xdr:pic>
    <xdr:clientData/>
  </xdr:twoCellAnchor>
  <xdr:oneCellAnchor>
    <xdr:from>
      <xdr:col>11</xdr:col>
      <xdr:colOff>7620</xdr:colOff>
      <xdr:row>121</xdr:row>
      <xdr:rowOff>153670</xdr:rowOff>
    </xdr:from>
    <xdr:ext cx="2604770" cy="690245"/>
    <xdr:pic>
      <xdr:nvPicPr>
        <xdr:cNvPr id="10" name="图片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10"/>
        <a:stretch>
          <a:fillRect/>
        </a:stretch>
      </xdr:blipFill>
      <xdr:spPr>
        <a:xfrm>
          <a:off x="6706235" y="18592800"/>
          <a:ext cx="2604770" cy="690245"/>
        </a:xfrm>
        <a:prstGeom prst="rect">
          <a:avLst/>
        </a:prstGeom>
        <a:noFill/>
        <a:ln w="9525">
          <a:noFill/>
        </a:ln>
      </xdr:spPr>
    </xdr:pic>
    <xdr:clientData/>
  </xdr:oneCellAnchor>
  <xdr:twoCellAnchor editAs="oneCell">
    <xdr:from>
      <xdr:col>6</xdr:col>
      <xdr:colOff>1</xdr:colOff>
      <xdr:row>146</xdr:row>
      <xdr:rowOff>7685</xdr:rowOff>
    </xdr:from>
    <xdr:to>
      <xdr:col>9</xdr:col>
      <xdr:colOff>600076</xdr:colOff>
      <xdr:row>155</xdr:row>
      <xdr:rowOff>16575</xdr:rowOff>
    </xdr:to>
    <xdr:pic>
      <xdr:nvPicPr>
        <xdr:cNvPr id="5" name="图片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80490"/>
        </a:xfrm>
        <a:prstGeom prst="rect">
          <a:avLst/>
        </a:prstGeom>
      </xdr:spPr>
    </xdr:pic>
    <xdr:clientData/>
  </xdr:twoCellAnchor>
  <xdr:oneCellAnchor>
    <xdr:from>
      <xdr:col>1</xdr:col>
      <xdr:colOff>1</xdr:colOff>
      <xdr:row>146</xdr:row>
      <xdr:rowOff>7685</xdr:rowOff>
    </xdr:from>
    <xdr:ext cx="2442736" cy="1350805"/>
    <xdr:pic>
      <xdr:nvPicPr>
        <xdr:cNvPr id="12" name="图片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50645"/>
        </a:xfrm>
        <a:prstGeom prst="rect">
          <a:avLst/>
        </a:prstGeom>
      </xdr:spPr>
    </xdr:pic>
    <xdr:clientData/>
  </xdr:oneCellAnchor>
  <xdr:oneCellAnchor>
    <xdr:from>
      <xdr:col>11</xdr:col>
      <xdr:colOff>1</xdr:colOff>
      <xdr:row>146</xdr:row>
      <xdr:rowOff>7685</xdr:rowOff>
    </xdr:from>
    <xdr:ext cx="2442736" cy="1350805"/>
    <xdr:pic>
      <xdr:nvPicPr>
        <xdr:cNvPr id="13" name="图片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50645"/>
        </a:xfrm>
        <a:prstGeom prst="rect">
          <a:avLst/>
        </a:prstGeom>
      </xdr:spPr>
    </xdr:pic>
    <xdr:clientData/>
  </xdr:oneCellAnchor>
  <xdr:twoCellAnchor editAs="oneCell">
    <xdr:from>
      <xdr:col>6</xdr:col>
      <xdr:colOff>1</xdr:colOff>
      <xdr:row>146</xdr:row>
      <xdr:rowOff>7685</xdr:rowOff>
    </xdr:from>
    <xdr:to>
      <xdr:col>9</xdr:col>
      <xdr:colOff>600076</xdr:colOff>
      <xdr:row>155</xdr:row>
      <xdr:rowOff>29910</xdr:rowOff>
    </xdr:to>
    <xdr:pic>
      <xdr:nvPicPr>
        <xdr:cNvPr id="14" name="图片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93825"/>
        </a:xfrm>
        <a:prstGeom prst="rect">
          <a:avLst/>
        </a:prstGeom>
      </xdr:spPr>
    </xdr:pic>
    <xdr:clientData/>
  </xdr:twoCellAnchor>
  <xdr:oneCellAnchor>
    <xdr:from>
      <xdr:col>1</xdr:col>
      <xdr:colOff>1</xdr:colOff>
      <xdr:row>146</xdr:row>
      <xdr:rowOff>7685</xdr:rowOff>
    </xdr:from>
    <xdr:ext cx="2442736" cy="1390810"/>
    <xdr:pic>
      <xdr:nvPicPr>
        <xdr:cNvPr id="15" name="图片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oneCellAnchor>
    <xdr:from>
      <xdr:col>11</xdr:col>
      <xdr:colOff>1</xdr:colOff>
      <xdr:row>146</xdr:row>
      <xdr:rowOff>7685</xdr:rowOff>
    </xdr:from>
    <xdr:ext cx="2442736" cy="1390810"/>
    <xdr:pic>
      <xdr:nvPicPr>
        <xdr:cNvPr id="16" name="图片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90650"/>
        </a:xfrm>
        <a:prstGeom prst="rect">
          <a:avLst/>
        </a:prstGeom>
      </xdr:spPr>
    </xdr:pic>
    <xdr:clientData/>
  </xdr:oneCellAnchor>
  <xdr:oneCellAnchor>
    <xdr:from>
      <xdr:col>1</xdr:col>
      <xdr:colOff>1</xdr:colOff>
      <xdr:row>146</xdr:row>
      <xdr:rowOff>7685</xdr:rowOff>
    </xdr:from>
    <xdr:ext cx="2442736" cy="1390810"/>
    <xdr:pic>
      <xdr:nvPicPr>
        <xdr:cNvPr id="17" name="图片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twoCellAnchor editAs="oneCell">
    <xdr:from>
      <xdr:col>12</xdr:col>
      <xdr:colOff>27305</xdr:colOff>
      <xdr:row>16</xdr:row>
      <xdr:rowOff>34925</xdr:rowOff>
    </xdr:from>
    <xdr:to>
      <xdr:col>13</xdr:col>
      <xdr:colOff>473710</xdr:colOff>
      <xdr:row>23</xdr:row>
      <xdr:rowOff>64867</xdr:rowOff>
    </xdr:to>
    <xdr:pic>
      <xdr:nvPicPr>
        <xdr:cNvPr id="2" name="图片 1" descr="05OLA)W8]O{XY}P2()QI6%X">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334885" y="2473325"/>
          <a:ext cx="1055370" cy="1096645"/>
        </a:xfrm>
        <a:prstGeom prst="rect">
          <a:avLst/>
        </a:prstGeom>
      </xdr:spPr>
    </xdr:pic>
    <xdr:clientData/>
  </xdr:twoCellAnchor>
  <xdr:twoCellAnchor>
    <xdr:from>
      <xdr:col>6</xdr:col>
      <xdr:colOff>420370</xdr:colOff>
      <xdr:row>40</xdr:row>
      <xdr:rowOff>120650</xdr:rowOff>
    </xdr:from>
    <xdr:to>
      <xdr:col>9</xdr:col>
      <xdr:colOff>155575</xdr:colOff>
      <xdr:row>49</xdr:row>
      <xdr:rowOff>100965</xdr:rowOff>
    </xdr:to>
    <xdr:pic>
      <xdr:nvPicPr>
        <xdr:cNvPr id="3" name="Picture 1" descr=" ">
          <a:extLst>
            <a:ext uri="{FF2B5EF4-FFF2-40B4-BE49-F238E27FC236}">
              <a16:creationId xmlns:a16="http://schemas.microsoft.com/office/drawing/2014/main" id="{00000000-0008-0000-0C00-000003000000}"/>
            </a:ext>
          </a:extLst>
        </xdr:cNvPr>
        <xdr:cNvPicPr/>
      </xdr:nvPicPr>
      <xdr:blipFill>
        <a:blip xmlns:r="http://schemas.openxmlformats.org/officeDocument/2006/relationships" r:embed="rId2"/>
        <a:srcRect/>
        <a:stretch>
          <a:fillRect/>
        </a:stretch>
      </xdr:blipFill>
      <xdr:spPr>
        <a:xfrm>
          <a:off x="4074160" y="6216650"/>
          <a:ext cx="1562100" cy="1351915"/>
        </a:xfrm>
        <a:prstGeom prst="rect">
          <a:avLst/>
        </a:prstGeom>
        <a:noFill/>
        <a:ln w="9525" cap="flat" cmpd="sng">
          <a:noFill/>
          <a:prstDash val="solid"/>
          <a:miter/>
        </a:ln>
        <a:effectLst/>
      </xdr:spPr>
    </xdr:pic>
    <xdr:clientData/>
  </xdr:twoCellAnchor>
  <xdr:twoCellAnchor>
    <xdr:from>
      <xdr:col>11</xdr:col>
      <xdr:colOff>367982</xdr:colOff>
      <xdr:row>41</xdr:row>
      <xdr:rowOff>58102</xdr:rowOff>
    </xdr:from>
    <xdr:to>
      <xdr:col>14</xdr:col>
      <xdr:colOff>199707</xdr:colOff>
      <xdr:row>48</xdr:row>
      <xdr:rowOff>171132</xdr:rowOff>
    </xdr:to>
    <xdr:pic>
      <xdr:nvPicPr>
        <xdr:cNvPr id="4" name=" " descr=" ">
          <a:extLst>
            <a:ext uri="{FF2B5EF4-FFF2-40B4-BE49-F238E27FC236}">
              <a16:creationId xmlns:a16="http://schemas.microsoft.com/office/drawing/2014/main" id="{00000000-0008-0000-0C00-000004000000}"/>
            </a:ext>
          </a:extLst>
        </xdr:cNvPr>
        <xdr:cNvPicPr/>
      </xdr:nvPicPr>
      <xdr:blipFill>
        <a:blip xmlns:r="http://schemas.openxmlformats.org/officeDocument/2006/relationships" r:embed="rId3"/>
        <a:srcRect l="2378" r="1776" b="4283"/>
        <a:stretch>
          <a:fillRect/>
        </a:stretch>
      </xdr:blipFill>
      <xdr:spPr>
        <a:xfrm rot="5400000">
          <a:off x="7315200" y="6057265"/>
          <a:ext cx="1160780" cy="1658620"/>
        </a:xfrm>
        <a:prstGeom prst="rect">
          <a:avLst/>
        </a:prstGeom>
        <a:noFill/>
        <a:ln w="9525" cap="flat" cmpd="sng">
          <a:noFill/>
          <a:prstDash val="solid"/>
          <a:miter/>
        </a:ln>
        <a:effectLst/>
      </xdr:spPr>
    </xdr:pic>
    <xdr:clientData/>
  </xdr:twoCellAnchor>
  <xdr:twoCellAnchor>
    <xdr:from>
      <xdr:col>16</xdr:col>
      <xdr:colOff>343564</xdr:colOff>
      <xdr:row>119</xdr:row>
      <xdr:rowOff>163413</xdr:rowOff>
    </xdr:from>
    <xdr:to>
      <xdr:col>19</xdr:col>
      <xdr:colOff>487768</xdr:colOff>
      <xdr:row>125</xdr:row>
      <xdr:rowOff>35495</xdr:rowOff>
    </xdr:to>
    <xdr:pic>
      <xdr:nvPicPr>
        <xdr:cNvPr id="5" name="图片 2" descr="~`D_~M}W1XBIK3_1Q3K%)$I">
          <a:extLst>
            <a:ext uri="{FF2B5EF4-FFF2-40B4-BE49-F238E27FC236}">
              <a16:creationId xmlns:a16="http://schemas.microsoft.com/office/drawing/2014/main" id="{00000000-0008-0000-0C00-000005000000}"/>
            </a:ext>
          </a:extLst>
        </xdr:cNvPr>
        <xdr:cNvPicPr/>
      </xdr:nvPicPr>
      <xdr:blipFill>
        <a:blip xmlns:r="http://schemas.openxmlformats.org/officeDocument/2006/relationships" r:embed="rId4"/>
        <a:srcRect/>
        <a:stretch>
          <a:fillRect/>
        </a:stretch>
      </xdr:blipFill>
      <xdr:spPr>
        <a:xfrm>
          <a:off x="10086975" y="18288000"/>
          <a:ext cx="1971040" cy="796925"/>
        </a:xfrm>
        <a:prstGeom prst="rect">
          <a:avLst/>
        </a:prstGeom>
        <a:noFill/>
        <a:ln>
          <a:noFill/>
        </a:ln>
        <a:effectLst/>
      </xdr:spPr>
    </xdr:pic>
    <xdr:clientData/>
  </xdr:twoCellAnchor>
  <xdr:twoCellAnchor>
    <xdr:from>
      <xdr:col>2</xdr:col>
      <xdr:colOff>75756</xdr:colOff>
      <xdr:row>145</xdr:row>
      <xdr:rowOff>113853</xdr:rowOff>
    </xdr:from>
    <xdr:to>
      <xdr:col>3</xdr:col>
      <xdr:colOff>566183</xdr:colOff>
      <xdr:row>153</xdr:row>
      <xdr:rowOff>101091</xdr:rowOff>
    </xdr:to>
    <xdr:pic>
      <xdr:nvPicPr>
        <xdr:cNvPr id="6" name="图片 3" descr="~`D_~M}W1XBIK3_1Q3K%)$I">
          <a:extLst>
            <a:ext uri="{FF2B5EF4-FFF2-40B4-BE49-F238E27FC236}">
              <a16:creationId xmlns:a16="http://schemas.microsoft.com/office/drawing/2014/main" id="{00000000-0008-0000-0C00-000006000000}"/>
            </a:ext>
          </a:extLst>
        </xdr:cNvPr>
        <xdr:cNvPicPr/>
      </xdr:nvPicPr>
      <xdr:blipFill>
        <a:blip xmlns:r="http://schemas.openxmlformats.org/officeDocument/2006/relationships" r:embed="rId5"/>
        <a:srcRect/>
        <a:stretch>
          <a:fillRect/>
        </a:stretch>
      </xdr:blipFill>
      <xdr:spPr>
        <a:xfrm>
          <a:off x="1293495" y="22211665"/>
          <a:ext cx="1099185" cy="1206500"/>
        </a:xfrm>
        <a:prstGeom prst="rect">
          <a:avLst/>
        </a:prstGeom>
        <a:noFill/>
        <a:ln>
          <a:noFill/>
        </a:ln>
        <a:effectLst/>
      </xdr:spPr>
    </xdr:pic>
    <xdr:clientData/>
  </xdr:twoCellAnchor>
  <xdr:twoCellAnchor editAs="oneCell">
    <xdr:from>
      <xdr:col>2</xdr:col>
      <xdr:colOff>0</xdr:colOff>
      <xdr:row>172</xdr:row>
      <xdr:rowOff>0</xdr:rowOff>
    </xdr:from>
    <xdr:to>
      <xdr:col>3</xdr:col>
      <xdr:colOff>539421</xdr:colOff>
      <xdr:row>179</xdr:row>
      <xdr:rowOff>120670</xdr:rowOff>
    </xdr:to>
    <xdr:pic>
      <xdr:nvPicPr>
        <xdr:cNvPr id="7" name="图片 6" descr="法师护手 (Caster's Gauntlet)">
          <a:extLst>
            <a:ext uri="{FF2B5EF4-FFF2-40B4-BE49-F238E27FC236}">
              <a16:creationId xmlns:a16="http://schemas.microsoft.com/office/drawing/2014/main" id="{00000000-0008-0000-0C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1217930" y="26212800"/>
          <a:ext cx="114808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6</xdr:col>
      <xdr:colOff>0</xdr:colOff>
      <xdr:row>171</xdr:row>
      <xdr:rowOff>88750</xdr:rowOff>
    </xdr:from>
    <xdr:to>
      <xdr:col>10</xdr:col>
      <xdr:colOff>0</xdr:colOff>
      <xdr:row>180</xdr:row>
      <xdr:rowOff>0</xdr:rowOff>
    </xdr:to>
    <xdr:pic>
      <xdr:nvPicPr>
        <xdr:cNvPr id="8" name="图片 7" descr="2ESS[H8QC{7L`IZ)A_`~EC9">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a:stretch>
          <a:fillRect/>
        </a:stretch>
      </xdr:blipFill>
      <xdr:spPr>
        <a:xfrm>
          <a:off x="3653790" y="26148665"/>
          <a:ext cx="2435860" cy="1283335"/>
        </a:xfrm>
        <a:prstGeom prst="rect">
          <a:avLst/>
        </a:prstGeom>
      </xdr:spPr>
    </xdr:pic>
    <xdr:clientData/>
  </xdr:twoCellAnchor>
  <xdr:twoCellAnchor editAs="oneCell">
    <xdr:from>
      <xdr:col>12</xdr:col>
      <xdr:colOff>0</xdr:colOff>
      <xdr:row>170</xdr:row>
      <xdr:rowOff>136525</xdr:rowOff>
    </xdr:from>
    <xdr:to>
      <xdr:col>14</xdr:col>
      <xdr:colOff>124167</xdr:colOff>
      <xdr:row>180</xdr:row>
      <xdr:rowOff>0</xdr:rowOff>
    </xdr:to>
    <xdr:pic>
      <xdr:nvPicPr>
        <xdr:cNvPr id="9" name="图片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307580" y="26044525"/>
          <a:ext cx="1341755" cy="1387475"/>
        </a:xfrm>
        <a:prstGeom prst="rect">
          <a:avLst/>
        </a:prstGeom>
      </xdr:spPr>
    </xdr:pic>
    <xdr:clientData/>
  </xdr:twoCellAnchor>
  <xdr:oneCellAnchor>
    <xdr:from>
      <xdr:col>11</xdr:col>
      <xdr:colOff>419100</xdr:colOff>
      <xdr:row>198</xdr:row>
      <xdr:rowOff>76200</xdr:rowOff>
    </xdr:from>
    <xdr:ext cx="1724025" cy="1074420"/>
    <xdr:pic>
      <xdr:nvPicPr>
        <xdr:cNvPr id="10" name="图片 9" descr="èé­æ">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9" r:link="rId10"/>
        <a:stretch>
          <a:fillRect/>
        </a:stretch>
      </xdr:blipFill>
      <xdr:spPr>
        <a:xfrm>
          <a:off x="7117715" y="30251400"/>
          <a:ext cx="1724025" cy="1074420"/>
        </a:xfrm>
        <a:prstGeom prst="rect">
          <a:avLst/>
        </a:prstGeom>
        <a:noFill/>
        <a:ln>
          <a:noFill/>
        </a:ln>
      </xdr:spPr>
    </xdr:pic>
    <xdr:clientData/>
  </xdr:oneCellAnchor>
  <xdr:oneCellAnchor>
    <xdr:from>
      <xdr:col>6</xdr:col>
      <xdr:colOff>533400</xdr:colOff>
      <xdr:row>222</xdr:row>
      <xdr:rowOff>19685</xdr:rowOff>
    </xdr:from>
    <xdr:ext cx="1609725" cy="1516186"/>
    <xdr:pic>
      <xdr:nvPicPr>
        <xdr:cNvPr id="11" name="图片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1"/>
        <a:stretch>
          <a:fillRect/>
        </a:stretch>
      </xdr:blipFill>
      <xdr:spPr>
        <a:xfrm>
          <a:off x="4187190" y="33852485"/>
          <a:ext cx="1609725" cy="1515745"/>
        </a:xfrm>
        <a:prstGeom prst="rect">
          <a:avLst/>
        </a:prstGeom>
        <a:noFill/>
        <a:ln w="9525">
          <a:noFill/>
        </a:ln>
      </xdr:spPr>
    </xdr:pic>
    <xdr:clientData/>
  </xdr:oneCellAnchor>
  <xdr:twoCellAnchor editAs="oneCell">
    <xdr:from>
      <xdr:col>12</xdr:col>
      <xdr:colOff>104775</xdr:colOff>
      <xdr:row>223</xdr:row>
      <xdr:rowOff>142875</xdr:rowOff>
    </xdr:from>
    <xdr:to>
      <xdr:col>14</xdr:col>
      <xdr:colOff>16510</xdr:colOff>
      <xdr:row>232</xdr:row>
      <xdr:rowOff>70485</xdr:rowOff>
    </xdr:to>
    <xdr:pic>
      <xdr:nvPicPr>
        <xdr:cNvPr id="12" name="图片 11" descr="1a695b573846d4baee860d8f57cc9befa0f82862.png">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2" r:link="rId10"/>
        <a:stretch>
          <a:fillRect/>
        </a:stretch>
      </xdr:blipFill>
      <xdr:spPr>
        <a:xfrm>
          <a:off x="7412355" y="34128075"/>
          <a:ext cx="1129665" cy="1299210"/>
        </a:xfrm>
        <a:prstGeom prst="rect">
          <a:avLst/>
        </a:prstGeom>
        <a:noFill/>
        <a:ln w="9525">
          <a:noFill/>
        </a:ln>
      </xdr:spPr>
    </xdr:pic>
    <xdr:clientData/>
  </xdr:twoCellAnchor>
  <xdr:twoCellAnchor editAs="oneCell">
    <xdr:from>
      <xdr:col>17</xdr:col>
      <xdr:colOff>552450</xdr:colOff>
      <xdr:row>223</xdr:row>
      <xdr:rowOff>19050</xdr:rowOff>
    </xdr:from>
    <xdr:to>
      <xdr:col>18</xdr:col>
      <xdr:colOff>579755</xdr:colOff>
      <xdr:row>232</xdr:row>
      <xdr:rowOff>148590</xdr:rowOff>
    </xdr:to>
    <xdr:pic>
      <xdr:nvPicPr>
        <xdr:cNvPr id="13" name="图片 12" descr="钉锤">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3"/>
        <a:stretch>
          <a:fillRect/>
        </a:stretch>
      </xdr:blipFill>
      <xdr:spPr>
        <a:xfrm>
          <a:off x="10904855" y="34004250"/>
          <a:ext cx="636270" cy="150114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6</xdr:col>
      <xdr:colOff>601980</xdr:colOff>
      <xdr:row>14</xdr:row>
      <xdr:rowOff>162560</xdr:rowOff>
    </xdr:from>
    <xdr:to>
      <xdr:col>9</xdr:col>
      <xdr:colOff>219710</xdr:colOff>
      <xdr:row>23</xdr:row>
      <xdr:rowOff>68580</xdr:rowOff>
    </xdr:to>
    <xdr:pic>
      <xdr:nvPicPr>
        <xdr:cNvPr id="2" name="Picture 6">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4255770" y="2286000"/>
          <a:ext cx="1444625" cy="1287780"/>
        </a:xfrm>
        <a:prstGeom prst="rect">
          <a:avLst/>
        </a:prstGeom>
        <a:noFill/>
        <a:ln w="9525">
          <a:no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40</xdr:row>
      <xdr:rowOff>20076</xdr:rowOff>
    </xdr:from>
    <xdr:to>
      <xdr:col>4</xdr:col>
      <xdr:colOff>607402</xdr:colOff>
      <xdr:row>50</xdr:row>
      <xdr:rowOff>0</xdr:rowOff>
    </xdr:to>
    <xdr:pic>
      <xdr:nvPicPr>
        <xdr:cNvPr id="2" name="图片 1" descr="FAVHD`WY{E@N943CSB]IV8V">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608965" y="6115685"/>
          <a:ext cx="2433955" cy="1504315"/>
        </a:xfrm>
        <a:prstGeom prst="rect">
          <a:avLst/>
        </a:prstGeom>
      </xdr:spPr>
    </xdr:pic>
    <xdr:clientData/>
  </xdr:twoCellAnchor>
  <xdr:twoCellAnchor editAs="oneCell">
    <xdr:from>
      <xdr:col>6</xdr:col>
      <xdr:colOff>0</xdr:colOff>
      <xdr:row>40</xdr:row>
      <xdr:rowOff>21981</xdr:rowOff>
    </xdr:from>
    <xdr:to>
      <xdr:col>9</xdr:col>
      <xdr:colOff>509270</xdr:colOff>
      <xdr:row>50</xdr:row>
      <xdr:rowOff>0</xdr:rowOff>
    </xdr:to>
    <xdr:pic>
      <xdr:nvPicPr>
        <xdr:cNvPr id="3" name="图片 2" descr="[}PWCSFVL8PB_RMN[6`4)`1">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3653790" y="6117590"/>
          <a:ext cx="2336165" cy="1502410"/>
        </a:xfrm>
        <a:prstGeom prst="rect">
          <a:avLst/>
        </a:prstGeom>
      </xdr:spPr>
    </xdr:pic>
    <xdr:clientData/>
  </xdr:twoCellAnchor>
  <xdr:twoCellAnchor editAs="oneCell">
    <xdr:from>
      <xdr:col>12</xdr:col>
      <xdr:colOff>0</xdr:colOff>
      <xdr:row>40</xdr:row>
      <xdr:rowOff>145415</xdr:rowOff>
    </xdr:from>
    <xdr:to>
      <xdr:col>14</xdr:col>
      <xdr:colOff>85725</xdr:colOff>
      <xdr:row>50</xdr:row>
      <xdr:rowOff>0</xdr:rowOff>
    </xdr:to>
    <xdr:pic>
      <xdr:nvPicPr>
        <xdr:cNvPr id="4" name="图片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7307580" y="6241415"/>
          <a:ext cx="1303655" cy="1378585"/>
        </a:xfrm>
        <a:prstGeom prst="rect">
          <a:avLst/>
        </a:prstGeom>
      </xdr:spPr>
    </xdr:pic>
    <xdr:clientData/>
  </xdr:twoCellAnchor>
  <xdr:twoCellAnchor editAs="oneCell">
    <xdr:from>
      <xdr:col>2</xdr:col>
      <xdr:colOff>0</xdr:colOff>
      <xdr:row>67</xdr:row>
      <xdr:rowOff>32239</xdr:rowOff>
    </xdr:from>
    <xdr:to>
      <xdr:col>3</xdr:col>
      <xdr:colOff>542925</xdr:colOff>
      <xdr:row>75</xdr:row>
      <xdr:rowOff>0</xdr:rowOff>
    </xdr:to>
    <xdr:pic>
      <xdr:nvPicPr>
        <xdr:cNvPr id="5" name="图片 4" descr="血能末影珍珠 (Blood Pearl of Teleportation)">
          <a:extLst>
            <a:ext uri="{FF2B5EF4-FFF2-40B4-BE49-F238E27FC236}">
              <a16:creationId xmlns:a16="http://schemas.microsoft.com/office/drawing/2014/main" id="{00000000-0008-0000-0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1217930" y="102425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17</xdr:col>
      <xdr:colOff>0</xdr:colOff>
      <xdr:row>41</xdr:row>
      <xdr:rowOff>32239</xdr:rowOff>
    </xdr:from>
    <xdr:to>
      <xdr:col>18</xdr:col>
      <xdr:colOff>542925</xdr:colOff>
      <xdr:row>49</xdr:row>
      <xdr:rowOff>0</xdr:rowOff>
    </xdr:to>
    <xdr:pic>
      <xdr:nvPicPr>
        <xdr:cNvPr id="6" name="图片 5" descr="末影珍珠 (可再用) (Ender Pearl (reusable))">
          <a:extLst>
            <a:ext uri="{FF2B5EF4-FFF2-40B4-BE49-F238E27FC236}">
              <a16:creationId xmlns:a16="http://schemas.microsoft.com/office/drawing/2014/main" id="{00000000-0008-0000-0E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10352405" y="62801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69850</xdr:colOff>
      <xdr:row>14</xdr:row>
      <xdr:rowOff>107950</xdr:rowOff>
    </xdr:from>
    <xdr:to>
      <xdr:col>19</xdr:col>
      <xdr:colOff>521970</xdr:colOff>
      <xdr:row>23</xdr:row>
      <xdr:rowOff>139504</xdr:rowOff>
    </xdr:to>
    <xdr:pic>
      <xdr:nvPicPr>
        <xdr:cNvPr id="2" name="图片 1" descr="imagesHK7WLV9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9813290" y="2241550"/>
          <a:ext cx="2279015" cy="1402715"/>
        </a:xfrm>
        <a:prstGeom prst="rect">
          <a:avLst/>
        </a:prstGeom>
      </xdr:spPr>
    </xdr:pic>
    <xdr:clientData/>
  </xdr:twoCellAnchor>
  <xdr:twoCellAnchor editAs="oneCell">
    <xdr:from>
      <xdr:col>1</xdr:col>
      <xdr:colOff>63500</xdr:colOff>
      <xdr:row>41</xdr:row>
      <xdr:rowOff>63500</xdr:rowOff>
    </xdr:from>
    <xdr:to>
      <xdr:col>4</xdr:col>
      <xdr:colOff>508000</xdr:colOff>
      <xdr:row>50</xdr:row>
      <xdr:rowOff>143951</xdr:rowOff>
    </xdr:to>
    <xdr:pic>
      <xdr:nvPicPr>
        <xdr:cNvPr id="3" name="图片 2" descr="复仇">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21851" b="24278"/>
        <a:stretch>
          <a:fillRect/>
        </a:stretch>
      </xdr:blipFill>
      <xdr:spPr>
        <a:xfrm>
          <a:off x="672465" y="6311900"/>
          <a:ext cx="2271395" cy="1451610"/>
        </a:xfrm>
        <a:prstGeom prst="rect">
          <a:avLst/>
        </a:prstGeom>
      </xdr:spPr>
    </xdr:pic>
    <xdr:clientData/>
  </xdr:twoCellAnchor>
  <xdr:twoCellAnchor editAs="oneCell">
    <xdr:from>
      <xdr:col>1</xdr:col>
      <xdr:colOff>0</xdr:colOff>
      <xdr:row>14</xdr:row>
      <xdr:rowOff>93345</xdr:rowOff>
    </xdr:from>
    <xdr:to>
      <xdr:col>4</xdr:col>
      <xdr:colOff>480695</xdr:colOff>
      <xdr:row>24</xdr:row>
      <xdr:rowOff>18659</xdr:rowOff>
    </xdr:to>
    <xdr:pic>
      <xdr:nvPicPr>
        <xdr:cNvPr id="4" name="图片 3" descr="吉冈">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rcRect t="25210" b="20648"/>
        <a:stretch>
          <a:fillRect/>
        </a:stretch>
      </xdr:blipFill>
      <xdr:spPr>
        <a:xfrm>
          <a:off x="608965" y="2226945"/>
          <a:ext cx="2307590" cy="1449070"/>
        </a:xfrm>
        <a:prstGeom prst="rect">
          <a:avLst/>
        </a:prstGeom>
      </xdr:spPr>
    </xdr:pic>
    <xdr:clientData/>
  </xdr:twoCellAnchor>
  <xdr:twoCellAnchor>
    <xdr:from>
      <xdr:col>11</xdr:col>
      <xdr:colOff>508635</xdr:colOff>
      <xdr:row>14</xdr:row>
      <xdr:rowOff>111125</xdr:rowOff>
    </xdr:from>
    <xdr:to>
      <xdr:col>14</xdr:col>
      <xdr:colOff>130175</xdr:colOff>
      <xdr:row>22</xdr:row>
      <xdr:rowOff>165100</xdr:rowOff>
    </xdr:to>
    <xdr:pic>
      <xdr:nvPicPr>
        <xdr:cNvPr id="5" name="Picture 3"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7207250" y="2244725"/>
          <a:ext cx="1448435" cy="1260475"/>
        </a:xfrm>
        <a:prstGeom prst="rect">
          <a:avLst/>
        </a:prstGeom>
        <a:noFill/>
        <a:ln w="9525" cap="flat" cmpd="sng">
          <a:noFill/>
          <a:prstDash val="solid"/>
          <a:miter/>
        </a:ln>
        <a:effectLst/>
      </xdr:spPr>
    </xdr:pic>
    <xdr:clientData/>
  </xdr:twoCellAnchor>
  <xdr:twoCellAnchor editAs="oneCell">
    <xdr:from>
      <xdr:col>6</xdr:col>
      <xdr:colOff>5397</xdr:colOff>
      <xdr:row>40</xdr:row>
      <xdr:rowOff>111442</xdr:rowOff>
    </xdr:from>
    <xdr:to>
      <xdr:col>9</xdr:col>
      <xdr:colOff>494982</xdr:colOff>
      <xdr:row>50</xdr:row>
      <xdr:rowOff>121211</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l="34185" r="31423"/>
        <a:stretch>
          <a:fillRect/>
        </a:stretch>
      </xdr:blipFill>
      <xdr:spPr>
        <a:xfrm rot="16200000">
          <a:off x="4050030" y="5815965"/>
          <a:ext cx="1534160" cy="2316480"/>
        </a:xfrm>
        <a:prstGeom prst="rect">
          <a:avLst/>
        </a:prstGeom>
      </xdr:spPr>
    </xdr:pic>
    <xdr:clientData/>
  </xdr:twoCellAnchor>
  <xdr:twoCellAnchor editAs="oneCell">
    <xdr:from>
      <xdr:col>11</xdr:col>
      <xdr:colOff>42545</xdr:colOff>
      <xdr:row>68</xdr:row>
      <xdr:rowOff>164465</xdr:rowOff>
    </xdr:from>
    <xdr:to>
      <xdr:col>14</xdr:col>
      <xdr:colOff>535305</xdr:colOff>
      <xdr:row>72</xdr:row>
      <xdr:rowOff>29795</xdr:rowOff>
    </xdr:to>
    <xdr:pic>
      <xdr:nvPicPr>
        <xdr:cNvPr id="7" name="图片 6" descr="goodcool2412-img600x400-1369051359l99fve1064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rcRect l="4467" t="33747" r="4218" b="44665"/>
        <a:stretch>
          <a:fillRect/>
        </a:stretch>
      </xdr:blipFill>
      <xdr:spPr>
        <a:xfrm>
          <a:off x="6741160" y="10515600"/>
          <a:ext cx="2319655" cy="486410"/>
        </a:xfrm>
        <a:prstGeom prst="rect">
          <a:avLst/>
        </a:prstGeom>
      </xdr:spPr>
    </xdr:pic>
    <xdr:clientData/>
  </xdr:twoCellAnchor>
  <xdr:twoCellAnchor>
    <xdr:from>
      <xdr:col>6</xdr:col>
      <xdr:colOff>480060</xdr:colOff>
      <xdr:row>66</xdr:row>
      <xdr:rowOff>155575</xdr:rowOff>
    </xdr:from>
    <xdr:to>
      <xdr:col>9</xdr:col>
      <xdr:colOff>34925</xdr:colOff>
      <xdr:row>75</xdr:row>
      <xdr:rowOff>45720</xdr:rowOff>
    </xdr:to>
    <xdr:pic>
      <xdr:nvPicPr>
        <xdr:cNvPr id="8" name="Picture 2">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tretch>
          <a:fillRect/>
        </a:stretch>
      </xdr:blipFill>
      <xdr:spPr>
        <a:xfrm>
          <a:off x="4133850" y="10210800"/>
          <a:ext cx="1381760" cy="1264920"/>
        </a:xfrm>
        <a:prstGeom prst="rect">
          <a:avLst/>
        </a:prstGeom>
        <a:noFill/>
        <a:ln w="9525">
          <a:noFill/>
        </a:ln>
      </xdr:spPr>
    </xdr:pic>
    <xdr:clientData/>
  </xdr:twoCellAnchor>
  <xdr:twoCellAnchor>
    <xdr:from>
      <xdr:col>16</xdr:col>
      <xdr:colOff>408940</xdr:colOff>
      <xdr:row>66</xdr:row>
      <xdr:rowOff>128905</xdr:rowOff>
    </xdr:from>
    <xdr:to>
      <xdr:col>19</xdr:col>
      <xdr:colOff>274955</xdr:colOff>
      <xdr:row>75</xdr:row>
      <xdr:rowOff>50800</xdr:rowOff>
    </xdr:to>
    <xdr:pic>
      <xdr:nvPicPr>
        <xdr:cNvPr id="9" name="Picture 6">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8"/>
        <a:stretch>
          <a:fillRect/>
        </a:stretch>
      </xdr:blipFill>
      <xdr:spPr>
        <a:xfrm>
          <a:off x="10152380" y="10187305"/>
          <a:ext cx="1692910" cy="1293495"/>
        </a:xfrm>
        <a:prstGeom prst="rect">
          <a:avLst/>
        </a:prstGeom>
        <a:noFill/>
        <a:ln w="9525">
          <a:noFill/>
        </a:ln>
      </xdr:spPr>
    </xdr:pic>
    <xdr:clientData/>
  </xdr:twoCellAnchor>
  <xdr:twoCellAnchor>
    <xdr:from>
      <xdr:col>6</xdr:col>
      <xdr:colOff>423545</xdr:colOff>
      <xdr:row>118</xdr:row>
      <xdr:rowOff>59055</xdr:rowOff>
    </xdr:from>
    <xdr:to>
      <xdr:col>9</xdr:col>
      <xdr:colOff>320040</xdr:colOff>
      <xdr:row>127</xdr:row>
      <xdr:rowOff>74295</xdr:rowOff>
    </xdr:to>
    <xdr:pic>
      <xdr:nvPicPr>
        <xdr:cNvPr id="10" name="图片 9" descr=" ">
          <a:extLst>
            <a:ext uri="{FF2B5EF4-FFF2-40B4-BE49-F238E27FC236}">
              <a16:creationId xmlns:a16="http://schemas.microsoft.com/office/drawing/2014/main" id="{00000000-0008-0000-0200-00000A000000}"/>
            </a:ext>
          </a:extLst>
        </xdr:cNvPr>
        <xdr:cNvPicPr/>
      </xdr:nvPicPr>
      <xdr:blipFill>
        <a:blip xmlns:r="http://schemas.openxmlformats.org/officeDocument/2006/relationships" r:embed="rId9"/>
        <a:srcRect/>
        <a:stretch>
          <a:fillRect/>
        </a:stretch>
      </xdr:blipFill>
      <xdr:spPr>
        <a:xfrm>
          <a:off x="4077335" y="18042255"/>
          <a:ext cx="1723390" cy="1386840"/>
        </a:xfrm>
        <a:prstGeom prst="rect">
          <a:avLst/>
        </a:prstGeom>
        <a:noFill/>
        <a:ln w="9525" cap="flat" cmpd="sng">
          <a:noFill/>
          <a:prstDash val="solid"/>
          <a:miter/>
        </a:ln>
        <a:effectLst/>
      </xdr:spPr>
    </xdr:pic>
    <xdr:clientData/>
  </xdr:twoCellAnchor>
  <xdr:twoCellAnchor editAs="oneCell">
    <xdr:from>
      <xdr:col>11</xdr:col>
      <xdr:colOff>0</xdr:colOff>
      <xdr:row>118</xdr:row>
      <xdr:rowOff>0</xdr:rowOff>
    </xdr:from>
    <xdr:to>
      <xdr:col>14</xdr:col>
      <xdr:colOff>442595</xdr:colOff>
      <xdr:row>127</xdr:row>
      <xdr:rowOff>16070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0"/>
        <a:stretch>
          <a:fillRect/>
        </a:stretch>
      </xdr:blipFill>
      <xdr:spPr>
        <a:xfrm>
          <a:off x="6698615" y="17983200"/>
          <a:ext cx="2269490" cy="1387475"/>
        </a:xfrm>
        <a:prstGeom prst="rect">
          <a:avLst/>
        </a:prstGeom>
        <a:noFill/>
        <a:ln w="9525">
          <a:noFill/>
        </a:ln>
      </xdr:spPr>
    </xdr:pic>
    <xdr:clientData/>
  </xdr:twoCellAnchor>
  <xdr:twoCellAnchor editAs="oneCell">
    <xdr:from>
      <xdr:col>15</xdr:col>
      <xdr:colOff>597535</xdr:colOff>
      <xdr:row>117</xdr:row>
      <xdr:rowOff>182880</xdr:rowOff>
    </xdr:from>
    <xdr:to>
      <xdr:col>19</xdr:col>
      <xdr:colOff>556260</xdr:colOff>
      <xdr:row>127</xdr:row>
      <xdr:rowOff>84699</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1"/>
        <a:stretch>
          <a:fillRect/>
        </a:stretch>
      </xdr:blipFill>
      <xdr:spPr>
        <a:xfrm>
          <a:off x="9732010" y="17983200"/>
          <a:ext cx="2394585" cy="1456055"/>
        </a:xfrm>
        <a:prstGeom prst="rect">
          <a:avLst/>
        </a:prstGeom>
        <a:noFill/>
        <a:ln w="9525">
          <a:noFill/>
        </a:ln>
      </xdr:spPr>
    </xdr:pic>
    <xdr:clientData/>
  </xdr:twoCellAnchor>
  <xdr:twoCellAnchor>
    <xdr:from>
      <xdr:col>10</xdr:col>
      <xdr:colOff>580390</xdr:colOff>
      <xdr:row>40</xdr:row>
      <xdr:rowOff>146685</xdr:rowOff>
    </xdr:from>
    <xdr:to>
      <xdr:col>14</xdr:col>
      <xdr:colOff>559435</xdr:colOff>
      <xdr:row>49</xdr:row>
      <xdr:rowOff>58420</xdr:rowOff>
    </xdr:to>
    <xdr:pic>
      <xdr:nvPicPr>
        <xdr:cNvPr id="13" name="图片 12" descr=" ">
          <a:extLst>
            <a:ext uri="{FF2B5EF4-FFF2-40B4-BE49-F238E27FC236}">
              <a16:creationId xmlns:a16="http://schemas.microsoft.com/office/drawing/2014/main" id="{00000000-0008-0000-0200-00000D000000}"/>
            </a:ext>
          </a:extLst>
        </xdr:cNvPr>
        <xdr:cNvPicPr/>
      </xdr:nvPicPr>
      <xdr:blipFill>
        <a:blip xmlns:r="http://schemas.openxmlformats.org/officeDocument/2006/relationships" r:embed="rId12"/>
        <a:srcRect/>
        <a:stretch>
          <a:fillRect/>
        </a:stretch>
      </xdr:blipFill>
      <xdr:spPr>
        <a:xfrm>
          <a:off x="6670040" y="6242685"/>
          <a:ext cx="2414905" cy="1283335"/>
        </a:xfrm>
        <a:prstGeom prst="rect">
          <a:avLst/>
        </a:prstGeom>
        <a:noFill/>
        <a:ln w="9525" cap="flat" cmpd="sng">
          <a:noFill/>
          <a:prstDash val="solid"/>
          <a:miter/>
        </a:ln>
        <a:effectLst/>
      </xdr:spPr>
    </xdr:pic>
    <xdr:clientData/>
  </xdr:twoCellAnchor>
  <xdr:twoCellAnchor editAs="oneCell">
    <xdr:from>
      <xdr:col>1</xdr:col>
      <xdr:colOff>0</xdr:colOff>
      <xdr:row>196</xdr:row>
      <xdr:rowOff>0</xdr:rowOff>
    </xdr:from>
    <xdr:to>
      <xdr:col>5</xdr:col>
      <xdr:colOff>0</xdr:colOff>
      <xdr:row>205</xdr:row>
      <xdr:rowOff>83969</xdr:rowOff>
    </xdr:to>
    <xdr:pic>
      <xdr:nvPicPr>
        <xdr:cNvPr id="14" name="图片 13" descr="K5{8]6NARVOLYJT2$HGD$SS">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3"/>
        <a:stretch>
          <a:fillRect/>
        </a:stretch>
      </xdr:blipFill>
      <xdr:spPr>
        <a:xfrm>
          <a:off x="608965" y="29870400"/>
          <a:ext cx="2435860" cy="1455420"/>
        </a:xfrm>
        <a:prstGeom prst="rect">
          <a:avLst/>
        </a:prstGeom>
      </xdr:spPr>
    </xdr:pic>
    <xdr:clientData/>
  </xdr:twoCellAnchor>
  <xdr:twoCellAnchor editAs="oneCell">
    <xdr:from>
      <xdr:col>6</xdr:col>
      <xdr:colOff>303761</xdr:colOff>
      <xdr:row>196</xdr:row>
      <xdr:rowOff>0</xdr:rowOff>
    </xdr:from>
    <xdr:to>
      <xdr:col>10</xdr:col>
      <xdr:colOff>0</xdr:colOff>
      <xdr:row>206</xdr:row>
      <xdr:rowOff>0</xdr:rowOff>
    </xdr:to>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4" r:link="rId15"/>
        <a:stretch>
          <a:fillRect/>
        </a:stretch>
      </xdr:blipFill>
      <xdr:spPr>
        <a:xfrm>
          <a:off x="3957320" y="29870400"/>
          <a:ext cx="2132330" cy="1524000"/>
        </a:xfrm>
        <a:prstGeom prst="rect">
          <a:avLst/>
        </a:prstGeom>
      </xdr:spPr>
    </xdr:pic>
    <xdr:clientData/>
  </xdr:twoCellAnchor>
  <xdr:twoCellAnchor>
    <xdr:from>
      <xdr:col>11</xdr:col>
      <xdr:colOff>580803</xdr:colOff>
      <xdr:row>198</xdr:row>
      <xdr:rowOff>24779</xdr:rowOff>
    </xdr:from>
    <xdr:to>
      <xdr:col>14</xdr:col>
      <xdr:colOff>219296</xdr:colOff>
      <xdr:row>204</xdr:row>
      <xdr:rowOff>139303</xdr:rowOff>
    </xdr:to>
    <xdr:pic>
      <xdr:nvPicPr>
        <xdr:cNvPr id="16" name="图片 4" descr="AX(HZ5US~HP3Y7GU6OX)4OY">
          <a:extLst>
            <a:ext uri="{FF2B5EF4-FFF2-40B4-BE49-F238E27FC236}">
              <a16:creationId xmlns:a16="http://schemas.microsoft.com/office/drawing/2014/main" id="{00000000-0008-0000-0200-000010000000}"/>
            </a:ext>
          </a:extLst>
        </xdr:cNvPr>
        <xdr:cNvPicPr/>
      </xdr:nvPicPr>
      <xdr:blipFill>
        <a:blip xmlns:r="http://schemas.openxmlformats.org/officeDocument/2006/relationships" r:embed="rId16"/>
        <a:srcRect/>
        <a:stretch>
          <a:fillRect/>
        </a:stretch>
      </xdr:blipFill>
      <xdr:spPr>
        <a:xfrm>
          <a:off x="7279005" y="30199965"/>
          <a:ext cx="1465580" cy="1028700"/>
        </a:xfrm>
        <a:prstGeom prst="rect">
          <a:avLst/>
        </a:prstGeom>
        <a:noFill/>
        <a:ln>
          <a:noFill/>
        </a:ln>
        <a:effectLst/>
      </xdr:spPr>
    </xdr:pic>
    <xdr:clientData/>
  </xdr:twoCellAnchor>
  <xdr:twoCellAnchor editAs="oneCell">
    <xdr:from>
      <xdr:col>1</xdr:col>
      <xdr:colOff>224936</xdr:colOff>
      <xdr:row>222</xdr:row>
      <xdr:rowOff>52705</xdr:rowOff>
    </xdr:from>
    <xdr:to>
      <xdr:col>4</xdr:col>
      <xdr:colOff>368446</xdr:colOff>
      <xdr:row>231</xdr:row>
      <xdr:rowOff>87190</xdr:rowOff>
    </xdr:to>
    <xdr:pic>
      <xdr:nvPicPr>
        <xdr:cNvPr id="17" name="图片 16" descr="8VVC~V(%VUJPBV(]KFV9QBC">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7"/>
        <a:stretch>
          <a:fillRect/>
        </a:stretch>
      </xdr:blipFill>
      <xdr:spPr>
        <a:xfrm>
          <a:off x="833755" y="33885505"/>
          <a:ext cx="1970405" cy="1405890"/>
        </a:xfrm>
        <a:prstGeom prst="rect">
          <a:avLst/>
        </a:prstGeom>
      </xdr:spPr>
    </xdr:pic>
    <xdr:clientData/>
  </xdr:twoCellAnchor>
  <xdr:oneCellAnchor>
    <xdr:from>
      <xdr:col>16</xdr:col>
      <xdr:colOff>410210</xdr:colOff>
      <xdr:row>223</xdr:row>
      <xdr:rowOff>61595</xdr:rowOff>
    </xdr:from>
    <xdr:ext cx="1880870" cy="1315720"/>
    <xdr:pic>
      <xdr:nvPicPr>
        <xdr:cNvPr id="18" name="Picture 1" descr="e850352ac65c103833af05bcb1119313b17e89ff">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8"/>
        <a:stretch>
          <a:fillRect/>
        </a:stretch>
      </xdr:blipFill>
      <xdr:spPr>
        <a:xfrm>
          <a:off x="10153650" y="34046795"/>
          <a:ext cx="1880870" cy="1315720"/>
        </a:xfrm>
        <a:prstGeom prst="rect">
          <a:avLst/>
        </a:prstGeom>
      </xdr:spPr>
    </xdr:pic>
    <xdr:clientData/>
  </xdr:oneCellAnchor>
  <xdr:oneCellAnchor>
    <xdr:from>
      <xdr:col>1</xdr:col>
      <xdr:colOff>274320</xdr:colOff>
      <xdr:row>301</xdr:row>
      <xdr:rowOff>38735</xdr:rowOff>
    </xdr:from>
    <xdr:ext cx="2014220" cy="1328420"/>
    <xdr:pic>
      <xdr:nvPicPr>
        <xdr:cNvPr id="19" name="Picture 2" descr="龙纹鬼灯丸">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9"/>
        <a:stretch>
          <a:fillRect/>
        </a:stretch>
      </xdr:blipFill>
      <xdr:spPr>
        <a:xfrm>
          <a:off x="883285" y="45911135"/>
          <a:ext cx="2014220" cy="1328420"/>
        </a:xfrm>
        <a:prstGeom prst="rect">
          <a:avLst/>
        </a:prstGeom>
      </xdr:spPr>
    </xdr:pic>
    <xdr:clientData/>
  </xdr:oneCellAnchor>
  <xdr:oneCellAnchor>
    <xdr:from>
      <xdr:col>6</xdr:col>
      <xdr:colOff>99060</xdr:colOff>
      <xdr:row>275</xdr:row>
      <xdr:rowOff>13970</xdr:rowOff>
    </xdr:from>
    <xdr:ext cx="2317750" cy="1346835"/>
    <xdr:pic>
      <xdr:nvPicPr>
        <xdr:cNvPr id="20" name="Picture 3" descr="袖白雪_">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20"/>
        <a:stretch>
          <a:fillRect/>
        </a:stretch>
      </xdr:blipFill>
      <xdr:spPr>
        <a:xfrm>
          <a:off x="3752850" y="41923970"/>
          <a:ext cx="2317750" cy="1346835"/>
        </a:xfrm>
        <a:prstGeom prst="rect">
          <a:avLst/>
        </a:prstGeom>
      </xdr:spPr>
    </xdr:pic>
    <xdr:clientData/>
  </xdr:oneCellAnchor>
  <xdr:oneCellAnchor>
    <xdr:from>
      <xdr:col>6</xdr:col>
      <xdr:colOff>99060</xdr:colOff>
      <xdr:row>249</xdr:row>
      <xdr:rowOff>13970</xdr:rowOff>
    </xdr:from>
    <xdr:ext cx="2317750" cy="1346835"/>
    <xdr:pic>
      <xdr:nvPicPr>
        <xdr:cNvPr id="21" name="Picture 5" descr="袖白雪_">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0"/>
        <a:stretch>
          <a:fillRect/>
        </a:stretch>
      </xdr:blipFill>
      <xdr:spPr>
        <a:xfrm>
          <a:off x="3752850" y="37961570"/>
          <a:ext cx="2317750" cy="1346835"/>
        </a:xfrm>
        <a:prstGeom prst="rect">
          <a:avLst/>
        </a:prstGeom>
      </xdr:spPr>
    </xdr:pic>
    <xdr:clientData/>
  </xdr:oneCellAnchor>
  <xdr:oneCellAnchor>
    <xdr:from>
      <xdr:col>16</xdr:col>
      <xdr:colOff>255270</xdr:colOff>
      <xdr:row>248</xdr:row>
      <xdr:rowOff>160655</xdr:rowOff>
    </xdr:from>
    <xdr:ext cx="1965684" cy="1398463"/>
    <xdr:pic>
      <xdr:nvPicPr>
        <xdr:cNvPr id="22" name="Picture 2" descr="花天狂骨">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1"/>
        <a:stretch>
          <a:fillRect/>
        </a:stretch>
      </xdr:blipFill>
      <xdr:spPr>
        <a:xfrm>
          <a:off x="9998710" y="37947600"/>
          <a:ext cx="1965325" cy="1398270"/>
        </a:xfrm>
        <a:prstGeom prst="rect">
          <a:avLst/>
        </a:prstGeom>
      </xdr:spPr>
    </xdr:pic>
    <xdr:clientData/>
  </xdr:oneCellAnchor>
  <xdr:oneCellAnchor>
    <xdr:from>
      <xdr:col>16</xdr:col>
      <xdr:colOff>255270</xdr:colOff>
      <xdr:row>274</xdr:row>
      <xdr:rowOff>160655</xdr:rowOff>
    </xdr:from>
    <xdr:ext cx="1965684" cy="1398463"/>
    <xdr:pic>
      <xdr:nvPicPr>
        <xdr:cNvPr id="23" name="Picture 3" descr="花天狂骨">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1"/>
        <a:stretch>
          <a:fillRect/>
        </a:stretch>
      </xdr:blipFill>
      <xdr:spPr>
        <a:xfrm>
          <a:off x="9998710" y="41910000"/>
          <a:ext cx="1965325" cy="1398270"/>
        </a:xfrm>
        <a:prstGeom prst="rect">
          <a:avLst/>
        </a:prstGeom>
      </xdr:spPr>
    </xdr:pic>
    <xdr:clientData/>
  </xdr:oneCellAnchor>
  <xdr:oneCellAnchor>
    <xdr:from>
      <xdr:col>6</xdr:col>
      <xdr:colOff>191770</xdr:colOff>
      <xdr:row>301</xdr:row>
      <xdr:rowOff>46990</xdr:rowOff>
    </xdr:from>
    <xdr:ext cx="2169519" cy="1413703"/>
    <xdr:pic>
      <xdr:nvPicPr>
        <xdr:cNvPr id="24" name="Picture 4" descr="雀蜂">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22"/>
        <a:stretch>
          <a:fillRect/>
        </a:stretch>
      </xdr:blipFill>
      <xdr:spPr>
        <a:xfrm>
          <a:off x="3845560" y="45919390"/>
          <a:ext cx="2169160" cy="1413510"/>
        </a:xfrm>
        <a:prstGeom prst="rect">
          <a:avLst/>
        </a:prstGeom>
      </xdr:spPr>
    </xdr:pic>
    <xdr:clientData/>
  </xdr:oneCellAnchor>
  <xdr:oneCellAnchor>
    <xdr:from>
      <xdr:col>1</xdr:col>
      <xdr:colOff>303761</xdr:colOff>
      <xdr:row>326</xdr:row>
      <xdr:rowOff>0</xdr:rowOff>
    </xdr:from>
    <xdr:ext cx="2332355" cy="1432560"/>
    <xdr:pic>
      <xdr:nvPicPr>
        <xdr:cNvPr id="25" name="图片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4" r:link="rId15"/>
        <a:stretch>
          <a:fillRect/>
        </a:stretch>
      </xdr:blipFill>
      <xdr:spPr>
        <a:xfrm>
          <a:off x="912495" y="49682400"/>
          <a:ext cx="2332355" cy="1432560"/>
        </a:xfrm>
        <a:prstGeom prst="rect">
          <a:avLst/>
        </a:prstGeom>
      </xdr:spPr>
    </xdr:pic>
    <xdr:clientData/>
  </xdr:oneCellAnchor>
  <xdr:oneCellAnchor>
    <xdr:from>
      <xdr:col>6</xdr:col>
      <xdr:colOff>303761</xdr:colOff>
      <xdr:row>326</xdr:row>
      <xdr:rowOff>0</xdr:rowOff>
    </xdr:from>
    <xdr:ext cx="2332355" cy="1432560"/>
    <xdr:pic>
      <xdr:nvPicPr>
        <xdr:cNvPr id="26" name="图片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4" r:link="rId15"/>
        <a:stretch>
          <a:fillRect/>
        </a:stretch>
      </xdr:blipFill>
      <xdr:spPr>
        <a:xfrm>
          <a:off x="3957320" y="49682400"/>
          <a:ext cx="2332355" cy="1432560"/>
        </a:xfrm>
        <a:prstGeom prst="rect">
          <a:avLst/>
        </a:prstGeom>
      </xdr:spPr>
    </xdr:pic>
    <xdr:clientData/>
  </xdr:oneCellAnchor>
  <xdr:twoCellAnchor editAs="oneCell">
    <xdr:from>
      <xdr:col>6</xdr:col>
      <xdr:colOff>222250</xdr:colOff>
      <xdr:row>351</xdr:row>
      <xdr:rowOff>144780</xdr:rowOff>
    </xdr:from>
    <xdr:to>
      <xdr:col>9</xdr:col>
      <xdr:colOff>257175</xdr:colOff>
      <xdr:row>362</xdr:row>
      <xdr:rowOff>0</xdr:rowOff>
    </xdr:to>
    <xdr:pic>
      <xdr:nvPicPr>
        <xdr:cNvPr id="27" name="图片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876040" y="53637180"/>
          <a:ext cx="1861820" cy="1531620"/>
        </a:xfrm>
        <a:prstGeom prst="rect">
          <a:avLst/>
        </a:prstGeom>
      </xdr:spPr>
    </xdr:pic>
    <xdr:clientData/>
  </xdr:twoCellAnchor>
  <xdr:twoCellAnchor editAs="oneCell">
    <xdr:from>
      <xdr:col>12</xdr:col>
      <xdr:colOff>49530</xdr:colOff>
      <xdr:row>352</xdr:row>
      <xdr:rowOff>1905</xdr:rowOff>
    </xdr:from>
    <xdr:to>
      <xdr:col>14</xdr:col>
      <xdr:colOff>180340</xdr:colOff>
      <xdr:row>362</xdr:row>
      <xdr:rowOff>125730</xdr:rowOff>
    </xdr:to>
    <xdr:pic>
      <xdr:nvPicPr>
        <xdr:cNvPr id="28" name="图片 27" descr="qq_pic_merged_1646888949625">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4"/>
        <a:stretch>
          <a:fillRect/>
        </a:stretch>
      </xdr:blipFill>
      <xdr:spPr>
        <a:xfrm>
          <a:off x="7357110" y="53646705"/>
          <a:ext cx="1348740" cy="16478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88900</xdr:colOff>
      <xdr:row>14</xdr:row>
      <xdr:rowOff>154940</xdr:rowOff>
    </xdr:from>
    <xdr:to>
      <xdr:col>4</xdr:col>
      <xdr:colOff>509905</xdr:colOff>
      <xdr:row>22</xdr:row>
      <xdr:rowOff>173990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rcRect t="14285" b="13045"/>
        <a:stretch>
          <a:fillRect/>
        </a:stretch>
      </xdr:blipFill>
      <xdr:spPr>
        <a:xfrm>
          <a:off x="697865" y="2286000"/>
          <a:ext cx="2247900" cy="1219200"/>
        </a:xfrm>
        <a:prstGeom prst="rect">
          <a:avLst/>
        </a:prstGeom>
        <a:noFill/>
        <a:ln w="9525">
          <a:noFill/>
        </a:ln>
      </xdr:spPr>
    </xdr:pic>
    <xdr:clientData/>
  </xdr:twoCellAnchor>
  <xdr:twoCellAnchor>
    <xdr:from>
      <xdr:col>6</xdr:col>
      <xdr:colOff>501650</xdr:colOff>
      <xdr:row>14</xdr:row>
      <xdr:rowOff>75565</xdr:rowOff>
    </xdr:from>
    <xdr:to>
      <xdr:col>8</xdr:col>
      <xdr:colOff>504190</xdr:colOff>
      <xdr:row>23</xdr:row>
      <xdr:rowOff>44450</xdr:rowOff>
    </xdr:to>
    <xdr:pic>
      <xdr:nvPicPr>
        <xdr:cNvPr id="3" name="Picture 1">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rcRect l="21072" t="21291" r="35249" b="9677"/>
        <a:stretch>
          <a:fillRect/>
        </a:stretch>
      </xdr:blipFill>
      <xdr:spPr>
        <a:xfrm>
          <a:off x="4155440" y="2209165"/>
          <a:ext cx="1220470" cy="1340485"/>
        </a:xfrm>
        <a:prstGeom prst="rect">
          <a:avLst/>
        </a:prstGeom>
        <a:noFill/>
        <a:ln w="9525">
          <a:noFill/>
        </a:ln>
      </xdr:spPr>
    </xdr:pic>
    <xdr:clientData/>
  </xdr:twoCellAnchor>
  <xdr:twoCellAnchor>
    <xdr:from>
      <xdr:col>11</xdr:col>
      <xdr:colOff>394335</xdr:colOff>
      <xdr:row>40</xdr:row>
      <xdr:rowOff>111760</xdr:rowOff>
    </xdr:from>
    <xdr:to>
      <xdr:col>14</xdr:col>
      <xdr:colOff>266065</xdr:colOff>
      <xdr:row>49</xdr:row>
      <xdr:rowOff>84455</xdr:rowOff>
    </xdr:to>
    <xdr:pic>
      <xdr:nvPicPr>
        <xdr:cNvPr id="4" name="Picture 1">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rcRect l="13115" t="13113" r="10246" b="10246"/>
        <a:stretch>
          <a:fillRect/>
        </a:stretch>
      </xdr:blipFill>
      <xdr:spPr>
        <a:xfrm>
          <a:off x="7092950" y="6207760"/>
          <a:ext cx="1698625" cy="1344295"/>
        </a:xfrm>
        <a:prstGeom prst="rect">
          <a:avLst/>
        </a:prstGeom>
        <a:noFill/>
        <a:ln w="9525">
          <a:noFill/>
        </a:ln>
      </xdr:spPr>
    </xdr:pic>
    <xdr:clientData/>
  </xdr:twoCellAnchor>
  <xdr:twoCellAnchor>
    <xdr:from>
      <xdr:col>16</xdr:col>
      <xdr:colOff>403860</xdr:colOff>
      <xdr:row>40</xdr:row>
      <xdr:rowOff>92710</xdr:rowOff>
    </xdr:from>
    <xdr:to>
      <xdr:col>19</xdr:col>
      <xdr:colOff>141605</xdr:colOff>
      <xdr:row>49</xdr:row>
      <xdr:rowOff>80645</xdr:rowOff>
    </xdr:to>
    <xdr:pic>
      <xdr:nvPicPr>
        <xdr:cNvPr id="5" name="Picture 8">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rcRect t="14693" b="6369"/>
        <a:stretch>
          <a:fillRect/>
        </a:stretch>
      </xdr:blipFill>
      <xdr:spPr>
        <a:xfrm>
          <a:off x="10147300" y="6188710"/>
          <a:ext cx="1564640" cy="1359535"/>
        </a:xfrm>
        <a:prstGeom prst="rect">
          <a:avLst/>
        </a:prstGeom>
        <a:noFill/>
        <a:ln w="9525">
          <a:noFill/>
        </a:ln>
      </xdr:spPr>
    </xdr:pic>
    <xdr:clientData/>
  </xdr:twoCellAnchor>
  <xdr:oneCellAnchor>
    <xdr:from>
      <xdr:col>11</xdr:col>
      <xdr:colOff>525780</xdr:colOff>
      <xdr:row>119</xdr:row>
      <xdr:rowOff>155575</xdr:rowOff>
    </xdr:from>
    <xdr:ext cx="1549400" cy="1257935"/>
    <xdr:pic>
      <xdr:nvPicPr>
        <xdr:cNvPr id="6" name="图片 5" descr="L@U{XKPIP_K(5NXRKWS}68W">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7224395" y="18288000"/>
          <a:ext cx="1549400" cy="1257935"/>
        </a:xfrm>
        <a:prstGeom prst="rect">
          <a:avLst/>
        </a:prstGeom>
      </xdr:spPr>
    </xdr:pic>
    <xdr:clientData/>
  </xdr:oneCellAnchor>
  <xdr:oneCellAnchor>
    <xdr:from>
      <xdr:col>16</xdr:col>
      <xdr:colOff>7620</xdr:colOff>
      <xdr:row>118</xdr:row>
      <xdr:rowOff>8890</xdr:rowOff>
    </xdr:from>
    <xdr:ext cx="2326005" cy="1514660"/>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9751060" y="17992090"/>
          <a:ext cx="2326005" cy="1514475"/>
        </a:xfrm>
        <a:prstGeom prst="rect">
          <a:avLst/>
        </a:prstGeom>
        <a:noFill/>
        <a:ln w="9525">
          <a:noFill/>
        </a:ln>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6</xdr:col>
      <xdr:colOff>238125</xdr:colOff>
      <xdr:row>15</xdr:row>
      <xdr:rowOff>0</xdr:rowOff>
    </xdr:from>
    <xdr:to>
      <xdr:col>9</xdr:col>
      <xdr:colOff>496570</xdr:colOff>
      <xdr:row>24</xdr:row>
      <xdr:rowOff>80206</xdr:rowOff>
    </xdr:to>
    <xdr:pic>
      <xdr:nvPicPr>
        <xdr:cNvPr id="2" name="图片 1" descr="硫磺长刀">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rcRect l="13731" t="6032" r="17140" b="18256"/>
        <a:stretch>
          <a:fillRect/>
        </a:stretch>
      </xdr:blipFill>
      <xdr:spPr>
        <a:xfrm>
          <a:off x="3891915" y="2286000"/>
          <a:ext cx="2085340" cy="1451610"/>
        </a:xfrm>
        <a:prstGeom prst="rect">
          <a:avLst/>
        </a:prstGeom>
      </xdr:spPr>
    </xdr:pic>
    <xdr:clientData/>
  </xdr:twoCellAnchor>
  <xdr:twoCellAnchor>
    <xdr:from>
      <xdr:col>16</xdr:col>
      <xdr:colOff>28575</xdr:colOff>
      <xdr:row>14</xdr:row>
      <xdr:rowOff>28575</xdr:rowOff>
    </xdr:from>
    <xdr:to>
      <xdr:col>18</xdr:col>
      <xdr:colOff>287655</xdr:colOff>
      <xdr:row>23</xdr:row>
      <xdr:rowOff>8890</xdr:rowOff>
    </xdr:to>
    <xdr:pic>
      <xdr:nvPicPr>
        <xdr:cNvPr id="3" name="Picture 1" descr=" ">
          <a:extLst>
            <a:ext uri="{FF2B5EF4-FFF2-40B4-BE49-F238E27FC236}">
              <a16:creationId xmlns:a16="http://schemas.microsoft.com/office/drawing/2014/main" id="{00000000-0008-0000-0400-000003000000}"/>
            </a:ext>
          </a:extLst>
        </xdr:cNvPr>
        <xdr:cNvPicPr/>
      </xdr:nvPicPr>
      <xdr:blipFill>
        <a:blip xmlns:r="http://schemas.openxmlformats.org/officeDocument/2006/relationships" r:embed="rId2"/>
        <a:srcRect/>
        <a:stretch>
          <a:fillRect/>
        </a:stretch>
      </xdr:blipFill>
      <xdr:spPr>
        <a:xfrm>
          <a:off x="9772015" y="2162175"/>
          <a:ext cx="1477010" cy="1351915"/>
        </a:xfrm>
        <a:prstGeom prst="rect">
          <a:avLst/>
        </a:prstGeom>
        <a:noFill/>
        <a:ln w="9525" cap="flat" cmpd="sng">
          <a:noFill/>
          <a:prstDash val="solid"/>
          <a:miter/>
        </a:ln>
        <a:effectLst/>
      </xdr:spPr>
    </xdr:pic>
    <xdr:clientData/>
  </xdr:twoCellAnchor>
  <xdr:twoCellAnchor>
    <xdr:from>
      <xdr:col>6</xdr:col>
      <xdr:colOff>628650</xdr:colOff>
      <xdr:row>67</xdr:row>
      <xdr:rowOff>0</xdr:rowOff>
    </xdr:from>
    <xdr:to>
      <xdr:col>8</xdr:col>
      <xdr:colOff>677545</xdr:colOff>
      <xdr:row>75</xdr:row>
      <xdr:rowOff>139700</xdr:rowOff>
    </xdr:to>
    <xdr:pic>
      <xdr:nvPicPr>
        <xdr:cNvPr id="5" name="Picture 9">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4262755" y="10210800"/>
          <a:ext cx="1217930" cy="1358900"/>
        </a:xfrm>
        <a:prstGeom prst="rect">
          <a:avLst/>
        </a:prstGeom>
        <a:noFill/>
        <a:ln w="9525">
          <a:noFill/>
        </a:ln>
      </xdr:spPr>
    </xdr:pic>
    <xdr:clientData/>
  </xdr:twoCellAnchor>
  <xdr:twoCellAnchor editAs="oneCell">
    <xdr:from>
      <xdr:col>11</xdr:col>
      <xdr:colOff>361950</xdr:colOff>
      <xdr:row>93</xdr:row>
      <xdr:rowOff>20320</xdr:rowOff>
    </xdr:from>
    <xdr:to>
      <xdr:col>14</xdr:col>
      <xdr:colOff>194310</xdr:colOff>
      <xdr:row>102</xdr:row>
      <xdr:rowOff>94176</xdr:rowOff>
    </xdr:to>
    <xdr:pic>
      <xdr:nvPicPr>
        <xdr:cNvPr id="6" name="图片 11" descr="101">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4" cstate="print"/>
        <a:stretch>
          <a:fillRect/>
        </a:stretch>
      </xdr:blipFill>
      <xdr:spPr>
        <a:xfrm>
          <a:off x="7060565" y="14193520"/>
          <a:ext cx="1659255" cy="1445260"/>
        </a:xfrm>
        <a:prstGeom prst="rect">
          <a:avLst/>
        </a:prstGeom>
      </xdr:spPr>
    </xdr:pic>
    <xdr:clientData/>
  </xdr:twoCellAnchor>
  <xdr:twoCellAnchor editAs="oneCell">
    <xdr:from>
      <xdr:col>16</xdr:col>
      <xdr:colOff>161925</xdr:colOff>
      <xdr:row>93</xdr:row>
      <xdr:rowOff>47625</xdr:rowOff>
    </xdr:from>
    <xdr:to>
      <xdr:col>20</xdr:col>
      <xdr:colOff>28575</xdr:colOff>
      <xdr:row>102</xdr:row>
      <xdr:rowOff>80841</xdr:rowOff>
    </xdr:to>
    <xdr:pic>
      <xdr:nvPicPr>
        <xdr:cNvPr id="7" name="图片 6" descr="4fd4a23dd3534f2cbcf53b8693b37c9b_th_看图王">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9905365" y="14220825"/>
          <a:ext cx="2302510" cy="1404620"/>
        </a:xfrm>
        <a:prstGeom prst="rect">
          <a:avLst/>
        </a:prstGeom>
      </xdr:spPr>
    </xdr:pic>
    <xdr:clientData/>
  </xdr:twoCellAnchor>
  <xdr:twoCellAnchor>
    <xdr:from>
      <xdr:col>11</xdr:col>
      <xdr:colOff>50165</xdr:colOff>
      <xdr:row>119</xdr:row>
      <xdr:rowOff>6985</xdr:rowOff>
    </xdr:from>
    <xdr:to>
      <xdr:col>14</xdr:col>
      <xdr:colOff>673100</xdr:colOff>
      <xdr:row>127</xdr:row>
      <xdr:rowOff>177800</xdr:rowOff>
    </xdr:to>
    <xdr:pic>
      <xdr:nvPicPr>
        <xdr:cNvPr id="8" name="Picture 1">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6"/>
        <a:srcRect l="17249" t="6506" r="38330"/>
        <a:stretch>
          <a:fillRect/>
        </a:stretch>
      </xdr:blipFill>
      <xdr:spPr>
        <a:xfrm rot="5400000">
          <a:off x="7259320" y="17632045"/>
          <a:ext cx="1364615" cy="2385695"/>
        </a:xfrm>
        <a:prstGeom prst="rect">
          <a:avLst/>
        </a:prstGeom>
        <a:noFill/>
        <a:ln w="9525">
          <a:noFill/>
        </a:ln>
      </xdr:spPr>
    </xdr:pic>
    <xdr:clientData/>
  </xdr:twoCellAnchor>
  <xdr:twoCellAnchor>
    <xdr:from>
      <xdr:col>16</xdr:col>
      <xdr:colOff>142875</xdr:colOff>
      <xdr:row>119</xdr:row>
      <xdr:rowOff>152400</xdr:rowOff>
    </xdr:from>
    <xdr:to>
      <xdr:col>18</xdr:col>
      <xdr:colOff>495300</xdr:colOff>
      <xdr:row>126</xdr:row>
      <xdr:rowOff>151765</xdr:rowOff>
    </xdr:to>
    <xdr:pic>
      <xdr:nvPicPr>
        <xdr:cNvPr id="9" name="Picture 2" descr="C:\Users\Administrator\AppData\Roaming\Tencent\Users\454797970\QQ\WinTemp\RichOle\EM5H791[)F[QK{O()A}TT)D.png">
          <a:extLst>
            <a:ext uri="{FF2B5EF4-FFF2-40B4-BE49-F238E27FC236}">
              <a16:creationId xmlns:a16="http://schemas.microsoft.com/office/drawing/2014/main" id="{00000000-0008-0000-0400-000009000000}"/>
            </a:ext>
          </a:extLst>
        </xdr:cNvPr>
        <xdr:cNvPicPr/>
      </xdr:nvPicPr>
      <xdr:blipFill>
        <a:blip xmlns:r="http://schemas.openxmlformats.org/officeDocument/2006/relationships" r:embed="rId7"/>
        <a:srcRect/>
        <a:stretch>
          <a:fillRect/>
        </a:stretch>
      </xdr:blipFill>
      <xdr:spPr>
        <a:xfrm>
          <a:off x="9886315" y="18288000"/>
          <a:ext cx="1570355" cy="1066165"/>
        </a:xfrm>
        <a:prstGeom prst="rect">
          <a:avLst/>
        </a:prstGeom>
        <a:noFill/>
        <a:ln w="9525" cap="flat" cmpd="sng">
          <a:noFill/>
          <a:prstDash val="solid"/>
          <a:miter/>
        </a:ln>
        <a:effectLst/>
      </xdr:spPr>
    </xdr:pic>
    <xdr:clientData/>
  </xdr:twoCellAnchor>
  <xdr:twoCellAnchor>
    <xdr:from>
      <xdr:col>6</xdr:col>
      <xdr:colOff>561975</xdr:colOff>
      <xdr:row>119</xdr:row>
      <xdr:rowOff>95250</xdr:rowOff>
    </xdr:from>
    <xdr:to>
      <xdr:col>9</xdr:col>
      <xdr:colOff>270510</xdr:colOff>
      <xdr:row>127</xdr:row>
      <xdr:rowOff>92710</xdr:rowOff>
    </xdr:to>
    <xdr:pic>
      <xdr:nvPicPr>
        <xdr:cNvPr id="10" name="Picture 1">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4215765" y="18230850"/>
          <a:ext cx="1535430" cy="1216660"/>
        </a:xfrm>
        <a:prstGeom prst="rect">
          <a:avLst/>
        </a:prstGeom>
        <a:noFill/>
        <a:ln w="9525">
          <a:noFill/>
        </a:ln>
      </xdr:spPr>
    </xdr:pic>
    <xdr:clientData/>
  </xdr:twoCellAnchor>
  <xdr:twoCellAnchor>
    <xdr:from>
      <xdr:col>11</xdr:col>
      <xdr:colOff>676275</xdr:colOff>
      <xdr:row>145</xdr:row>
      <xdr:rowOff>28575</xdr:rowOff>
    </xdr:from>
    <xdr:to>
      <xdr:col>14</xdr:col>
      <xdr:colOff>126365</xdr:colOff>
      <xdr:row>153</xdr:row>
      <xdr:rowOff>149860</xdr:rowOff>
    </xdr:to>
    <xdr:pic>
      <xdr:nvPicPr>
        <xdr:cNvPr id="11" name="图片 10" descr="timg">
          <a:extLst>
            <a:ext uri="{FF2B5EF4-FFF2-40B4-BE49-F238E27FC236}">
              <a16:creationId xmlns:a16="http://schemas.microsoft.com/office/drawing/2014/main" id="{00000000-0008-0000-0400-00000B000000}"/>
            </a:ext>
          </a:extLst>
        </xdr:cNvPr>
        <xdr:cNvPicPr/>
      </xdr:nvPicPr>
      <xdr:blipFill>
        <a:blip xmlns:r="http://schemas.openxmlformats.org/officeDocument/2006/relationships" r:embed="rId9"/>
        <a:srcRect l="3810" r="-3810" b="-590"/>
        <a:stretch>
          <a:fillRect/>
        </a:stretch>
      </xdr:blipFill>
      <xdr:spPr>
        <a:xfrm>
          <a:off x="7307580" y="22126575"/>
          <a:ext cx="1344295" cy="1340485"/>
        </a:xfrm>
        <a:prstGeom prst="rect">
          <a:avLst/>
        </a:prstGeom>
        <a:noFill/>
        <a:ln w="9525" cap="flat" cmpd="sng">
          <a:noFill/>
          <a:prstDash val="solid"/>
          <a:miter/>
        </a:ln>
        <a:effectLst/>
      </xdr:spPr>
    </xdr:pic>
    <xdr:clientData/>
  </xdr:twoCellAnchor>
  <xdr:twoCellAnchor>
    <xdr:from>
      <xdr:col>16</xdr:col>
      <xdr:colOff>28575</xdr:colOff>
      <xdr:row>145</xdr:row>
      <xdr:rowOff>104775</xdr:rowOff>
    </xdr:from>
    <xdr:to>
      <xdr:col>19</xdr:col>
      <xdr:colOff>602615</xdr:colOff>
      <xdr:row>153</xdr:row>
      <xdr:rowOff>8255</xdr:rowOff>
    </xdr:to>
    <xdr:pic>
      <xdr:nvPicPr>
        <xdr:cNvPr id="12" name="图片 2" descr=" ">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0"/>
        <a:srcRect/>
        <a:stretch>
          <a:fillRect/>
        </a:stretch>
      </xdr:blipFill>
      <xdr:spPr>
        <a:xfrm>
          <a:off x="9772015" y="22202775"/>
          <a:ext cx="2400935" cy="1122680"/>
        </a:xfrm>
        <a:prstGeom prst="rect">
          <a:avLst/>
        </a:prstGeom>
        <a:noFill/>
        <a:ln>
          <a:noFill/>
        </a:ln>
        <a:effectLst/>
      </xdr:spPr>
    </xdr:pic>
    <xdr:clientData/>
  </xdr:twoCellAnchor>
  <xdr:twoCellAnchor editAs="oneCell">
    <xdr:from>
      <xdr:col>17</xdr:col>
      <xdr:colOff>46990</xdr:colOff>
      <xdr:row>171</xdr:row>
      <xdr:rowOff>136525</xdr:rowOff>
    </xdr:from>
    <xdr:to>
      <xdr:col>19</xdr:col>
      <xdr:colOff>41275</xdr:colOff>
      <xdr:row>179</xdr:row>
      <xdr:rowOff>108732</xdr:rowOff>
    </xdr:to>
    <xdr:pic>
      <xdr:nvPicPr>
        <xdr:cNvPr id="13" name="图片 12" descr="2$()C)9C9BDS9222AG5WKKF">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10399395" y="26196925"/>
          <a:ext cx="1212215" cy="1191260"/>
        </a:xfrm>
        <a:prstGeom prst="rect">
          <a:avLst/>
        </a:prstGeom>
      </xdr:spPr>
    </xdr:pic>
    <xdr:clientData/>
  </xdr:twoCellAnchor>
  <xdr:twoCellAnchor editAs="oneCell">
    <xdr:from>
      <xdr:col>2</xdr:col>
      <xdr:colOff>146685</xdr:colOff>
      <xdr:row>198</xdr:row>
      <xdr:rowOff>15240</xdr:rowOff>
    </xdr:from>
    <xdr:to>
      <xdr:col>4</xdr:col>
      <xdr:colOff>15240</xdr:colOff>
      <xdr:row>205</xdr:row>
      <xdr:rowOff>110195</xdr:rowOff>
    </xdr:to>
    <xdr:pic>
      <xdr:nvPicPr>
        <xdr:cNvPr id="14" name="图片 13" descr="N2K)VXB{[@SC%A`6KF[4YKT">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2"/>
        <a:stretch>
          <a:fillRect/>
        </a:stretch>
      </xdr:blipFill>
      <xdr:spPr>
        <a:xfrm>
          <a:off x="1364615" y="30190440"/>
          <a:ext cx="1086485" cy="1161415"/>
        </a:xfrm>
        <a:prstGeom prst="rect">
          <a:avLst/>
        </a:prstGeom>
      </xdr:spPr>
    </xdr:pic>
    <xdr:clientData/>
  </xdr:twoCellAnchor>
  <xdr:twoCellAnchor editAs="oneCell">
    <xdr:from>
      <xdr:col>7</xdr:col>
      <xdr:colOff>127635</xdr:colOff>
      <xdr:row>197</xdr:row>
      <xdr:rowOff>149225</xdr:rowOff>
    </xdr:from>
    <xdr:to>
      <xdr:col>9</xdr:col>
      <xdr:colOff>30480</xdr:colOff>
      <xdr:row>206</xdr:row>
      <xdr:rowOff>196</xdr:rowOff>
    </xdr:to>
    <xdr:pic>
      <xdr:nvPicPr>
        <xdr:cNvPr id="15" name="图片 14" descr="S7]UUU(@VYV31LF2{M(AU(7">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3"/>
        <a:stretch>
          <a:fillRect/>
        </a:stretch>
      </xdr:blipFill>
      <xdr:spPr>
        <a:xfrm>
          <a:off x="4390390" y="30172025"/>
          <a:ext cx="1120775" cy="1222375"/>
        </a:xfrm>
        <a:prstGeom prst="rect">
          <a:avLst/>
        </a:prstGeom>
      </xdr:spPr>
    </xdr:pic>
    <xdr:clientData/>
  </xdr:twoCellAnchor>
  <xdr:twoCellAnchor editAs="oneCell">
    <xdr:from>
      <xdr:col>16</xdr:col>
      <xdr:colOff>0</xdr:colOff>
      <xdr:row>196</xdr:row>
      <xdr:rowOff>152400</xdr:rowOff>
    </xdr:from>
    <xdr:to>
      <xdr:col>20</xdr:col>
      <xdr:colOff>11430</xdr:colOff>
      <xdr:row>206</xdr:row>
      <xdr:rowOff>0</xdr:rowOff>
    </xdr:to>
    <xdr:pic>
      <xdr:nvPicPr>
        <xdr:cNvPr id="17" name="图片 16" descr="R_9D$O3~03]S_7{7N]C[%S7">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4"/>
        <a:stretch>
          <a:fillRect/>
        </a:stretch>
      </xdr:blipFill>
      <xdr:spPr>
        <a:xfrm>
          <a:off x="9743440" y="30022800"/>
          <a:ext cx="2447290" cy="1371600"/>
        </a:xfrm>
        <a:prstGeom prst="rect">
          <a:avLst/>
        </a:prstGeom>
      </xdr:spPr>
    </xdr:pic>
    <xdr:clientData/>
  </xdr:twoCellAnchor>
  <xdr:twoCellAnchor editAs="oneCell">
    <xdr:from>
      <xdr:col>0</xdr:col>
      <xdr:colOff>659667</xdr:colOff>
      <xdr:row>221</xdr:row>
      <xdr:rowOff>133691</xdr:rowOff>
    </xdr:from>
    <xdr:to>
      <xdr:col>5</xdr:col>
      <xdr:colOff>0</xdr:colOff>
      <xdr:row>232</xdr:row>
      <xdr:rowOff>44205</xdr:rowOff>
    </xdr:to>
    <xdr:pic>
      <xdr:nvPicPr>
        <xdr:cNvPr id="16" name="图片 15" descr="PPKB8LG[[%6S)D{0T9T88LY">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608965" y="33813750"/>
          <a:ext cx="2435860" cy="1586865"/>
        </a:xfrm>
        <a:prstGeom prst="rect">
          <a:avLst/>
        </a:prstGeom>
      </xdr:spPr>
    </xdr:pic>
    <xdr:clientData/>
  </xdr:twoCellAnchor>
  <xdr:twoCellAnchor editAs="oneCell">
    <xdr:from>
      <xdr:col>12</xdr:col>
      <xdr:colOff>85725</xdr:colOff>
      <xdr:row>171</xdr:row>
      <xdr:rowOff>59055</xdr:rowOff>
    </xdr:from>
    <xdr:to>
      <xdr:col>14</xdr:col>
      <xdr:colOff>15240</xdr:colOff>
      <xdr:row>180</xdr:row>
      <xdr:rowOff>77666</xdr:rowOff>
    </xdr:to>
    <xdr:pic>
      <xdr:nvPicPr>
        <xdr:cNvPr id="18" name="图片 17" descr="H4%_)7UAF{K]_R}2UO9`%IB">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6"/>
        <a:stretch>
          <a:fillRect/>
        </a:stretch>
      </xdr:blipFill>
      <xdr:spPr>
        <a:xfrm>
          <a:off x="7393305" y="26119455"/>
          <a:ext cx="1147445" cy="1390015"/>
        </a:xfrm>
        <a:prstGeom prst="rect">
          <a:avLst/>
        </a:prstGeom>
      </xdr:spPr>
    </xdr:pic>
    <xdr:clientData/>
  </xdr:twoCellAnchor>
  <xdr:twoCellAnchor editAs="oneCell">
    <xdr:from>
      <xdr:col>5</xdr:col>
      <xdr:colOff>561975</xdr:colOff>
      <xdr:row>249</xdr:row>
      <xdr:rowOff>93980</xdr:rowOff>
    </xdr:from>
    <xdr:to>
      <xdr:col>10</xdr:col>
      <xdr:colOff>1270</xdr:colOff>
      <xdr:row>256</xdr:row>
      <xdr:rowOff>123825</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7"/>
        <a:stretch>
          <a:fillRect/>
        </a:stretch>
      </xdr:blipFill>
      <xdr:spPr>
        <a:xfrm>
          <a:off x="3606800" y="38041580"/>
          <a:ext cx="2484120" cy="1096645"/>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11</xdr:col>
      <xdr:colOff>200025</xdr:colOff>
      <xdr:row>93</xdr:row>
      <xdr:rowOff>0</xdr:rowOff>
    </xdr:from>
    <xdr:to>
      <xdr:col>14</xdr:col>
      <xdr:colOff>428625</xdr:colOff>
      <xdr:row>100</xdr:row>
      <xdr:rowOff>0</xdr:rowOff>
    </xdr:to>
    <xdr:pic>
      <xdr:nvPicPr>
        <xdr:cNvPr id="2" name="图片 1" descr="(WGMSK7VEECB1P{~H5KXE%L">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a:srcRect/>
        <a:stretch>
          <a:fillRect/>
        </a:stretch>
      </xdr:blipFill>
      <xdr:spPr>
        <a:xfrm>
          <a:off x="6898640" y="14173200"/>
          <a:ext cx="2055495" cy="1066800"/>
        </a:xfrm>
        <a:prstGeom prst="rect">
          <a:avLst/>
        </a:prstGeom>
        <a:noFill/>
        <a:ln w="9525" cap="flat" cmpd="sng">
          <a:noFill/>
          <a:prstDash val="solid"/>
          <a:miter/>
        </a:ln>
        <a:effectLst/>
      </xdr:spPr>
    </xdr:pic>
    <xdr:clientData/>
  </xdr:twoCellAnchor>
  <xdr:twoCellAnchor>
    <xdr:from>
      <xdr:col>10</xdr:col>
      <xdr:colOff>676275</xdr:colOff>
      <xdr:row>14</xdr:row>
      <xdr:rowOff>0</xdr:rowOff>
    </xdr:from>
    <xdr:to>
      <xdr:col>14</xdr:col>
      <xdr:colOff>480060</xdr:colOff>
      <xdr:row>23</xdr:row>
      <xdr:rowOff>12700</xdr:rowOff>
    </xdr:to>
    <xdr:pic>
      <xdr:nvPicPr>
        <xdr:cNvPr id="3" name="Picture 1">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rcRect t="39999" b="16176"/>
        <a:stretch>
          <a:fillRect/>
        </a:stretch>
      </xdr:blipFill>
      <xdr:spPr>
        <a:xfrm>
          <a:off x="6698615" y="2133600"/>
          <a:ext cx="2306955" cy="1384300"/>
        </a:xfrm>
        <a:prstGeom prst="rect">
          <a:avLst/>
        </a:prstGeom>
        <a:noFill/>
        <a:ln w="9525">
          <a:noFill/>
        </a:ln>
      </xdr:spPr>
    </xdr:pic>
    <xdr:clientData/>
  </xdr:twoCellAnchor>
  <xdr:twoCellAnchor editAs="oneCell">
    <xdr:from>
      <xdr:col>6</xdr:col>
      <xdr:colOff>187960</xdr:colOff>
      <xdr:row>14</xdr:row>
      <xdr:rowOff>118110</xdr:rowOff>
    </xdr:from>
    <xdr:to>
      <xdr:col>9</xdr:col>
      <xdr:colOff>428625</xdr:colOff>
      <xdr:row>24</xdr:row>
      <xdr:rowOff>31359</xdr:rowOff>
    </xdr:to>
    <xdr:pic>
      <xdr:nvPicPr>
        <xdr:cNvPr id="4" name="图片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3841750" y="2251710"/>
          <a:ext cx="2067560" cy="1437005"/>
        </a:xfrm>
        <a:prstGeom prst="rect">
          <a:avLst/>
        </a:prstGeom>
        <a:noFill/>
        <a:ln w="9525">
          <a:noFill/>
        </a:ln>
      </xdr:spPr>
    </xdr:pic>
    <xdr:clientData/>
  </xdr:twoCellAnchor>
  <xdr:twoCellAnchor editAs="oneCell">
    <xdr:from>
      <xdr:col>1</xdr:col>
      <xdr:colOff>45085</xdr:colOff>
      <xdr:row>40</xdr:row>
      <xdr:rowOff>129540</xdr:rowOff>
    </xdr:from>
    <xdr:to>
      <xdr:col>4</xdr:col>
      <xdr:colOff>518160</xdr:colOff>
      <xdr:row>49</xdr:row>
      <xdr:rowOff>59250</xdr:rowOff>
    </xdr:to>
    <xdr:pic>
      <xdr:nvPicPr>
        <xdr:cNvPr id="7" name="图片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654050" y="6225540"/>
          <a:ext cx="2299970" cy="1301115"/>
        </a:xfrm>
        <a:prstGeom prst="rect">
          <a:avLst/>
        </a:prstGeom>
        <a:noFill/>
        <a:ln w="9525">
          <a:noFill/>
        </a:ln>
      </xdr:spPr>
    </xdr:pic>
    <xdr:clientData/>
  </xdr:twoCellAnchor>
  <xdr:twoCellAnchor editAs="oneCell">
    <xdr:from>
      <xdr:col>11</xdr:col>
      <xdr:colOff>45085</xdr:colOff>
      <xdr:row>40</xdr:row>
      <xdr:rowOff>129540</xdr:rowOff>
    </xdr:from>
    <xdr:to>
      <xdr:col>14</xdr:col>
      <xdr:colOff>560705</xdr:colOff>
      <xdr:row>50</xdr:row>
      <xdr:rowOff>4038</xdr:rowOff>
    </xdr:to>
    <xdr:pic>
      <xdr:nvPicPr>
        <xdr:cNvPr id="8" name="图片 7" descr="fcf3484daa9971c4188659a55afc6353_image061_S.jpg">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cstate="print"/>
        <a:stretch>
          <a:fillRect/>
        </a:stretch>
      </xdr:blipFill>
      <xdr:spPr>
        <a:xfrm>
          <a:off x="6743700" y="6225540"/>
          <a:ext cx="2342515" cy="1398270"/>
        </a:xfrm>
        <a:prstGeom prst="rect">
          <a:avLst/>
        </a:prstGeom>
      </xdr:spPr>
    </xdr:pic>
    <xdr:clientData/>
  </xdr:twoCellAnchor>
  <xdr:twoCellAnchor>
    <xdr:from>
      <xdr:col>1</xdr:col>
      <xdr:colOff>84772</xdr:colOff>
      <xdr:row>67</xdr:row>
      <xdr:rowOff>15557</xdr:rowOff>
    </xdr:from>
    <xdr:to>
      <xdr:col>4</xdr:col>
      <xdr:colOff>482917</xdr:colOff>
      <xdr:row>75</xdr:row>
      <xdr:rowOff>24447</xdr:rowOff>
    </xdr:to>
    <xdr:pic>
      <xdr:nvPicPr>
        <xdr:cNvPr id="9" name="Picture 1">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6"/>
        <a:stretch>
          <a:fillRect/>
        </a:stretch>
      </xdr:blipFill>
      <xdr:spPr>
        <a:xfrm rot="-5400000">
          <a:off x="1191895" y="9727565"/>
          <a:ext cx="1228090" cy="2225040"/>
        </a:xfrm>
        <a:prstGeom prst="rect">
          <a:avLst/>
        </a:prstGeom>
        <a:noFill/>
        <a:ln w="9525">
          <a:noFill/>
        </a:ln>
      </xdr:spPr>
    </xdr:pic>
    <xdr:clientData/>
  </xdr:twoCellAnchor>
  <xdr:twoCellAnchor>
    <xdr:from>
      <xdr:col>16</xdr:col>
      <xdr:colOff>127635</xdr:colOff>
      <xdr:row>93</xdr:row>
      <xdr:rowOff>17145</xdr:rowOff>
    </xdr:from>
    <xdr:to>
      <xdr:col>19</xdr:col>
      <xdr:colOff>407035</xdr:colOff>
      <xdr:row>100</xdr:row>
      <xdr:rowOff>48895</xdr:rowOff>
    </xdr:to>
    <xdr:pic>
      <xdr:nvPicPr>
        <xdr:cNvPr id="5" name="图片 4" descr="2019-12-22_091532">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7"/>
        <a:srcRect/>
        <a:stretch>
          <a:fillRect/>
        </a:stretch>
      </xdr:blipFill>
      <xdr:spPr>
        <a:xfrm rot="16200000">
          <a:off x="10374630" y="13686155"/>
          <a:ext cx="1098550" cy="2106295"/>
        </a:xfrm>
        <a:prstGeom prst="rect">
          <a:avLst/>
        </a:prstGeom>
        <a:noFill/>
        <a:ln w="9525" cap="flat" cmpd="sng">
          <a:noFill/>
          <a:prstDash val="solid"/>
          <a:miter/>
        </a:ln>
        <a:effectLst/>
      </xdr:spPr>
    </xdr:pic>
    <xdr:clientData/>
  </xdr:twoCellAnchor>
  <xdr:oneCellAnchor>
    <xdr:from>
      <xdr:col>11</xdr:col>
      <xdr:colOff>363416</xdr:colOff>
      <xdr:row>118</xdr:row>
      <xdr:rowOff>58617</xdr:rowOff>
    </xdr:from>
    <xdr:ext cx="2022230" cy="1348153"/>
    <xdr:pic>
      <xdr:nvPicPr>
        <xdr:cNvPr id="10" name="图片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8"/>
        <a:stretch>
          <a:fillRect/>
        </a:stretch>
      </xdr:blipFill>
      <xdr:spPr>
        <a:xfrm>
          <a:off x="7061835" y="18041620"/>
          <a:ext cx="2021840" cy="1348105"/>
        </a:xfrm>
        <a:prstGeom prst="rect">
          <a:avLst/>
        </a:prstGeom>
      </xdr:spPr>
    </xdr:pic>
    <xdr:clientData/>
  </xdr:oneCellAnchor>
  <xdr:oneCellAnchor>
    <xdr:from>
      <xdr:col>1</xdr:col>
      <xdr:colOff>15240</xdr:colOff>
      <xdr:row>145</xdr:row>
      <xdr:rowOff>55245</xdr:rowOff>
    </xdr:from>
    <xdr:ext cx="2589530" cy="1269365"/>
    <xdr:pic>
      <xdr:nvPicPr>
        <xdr:cNvPr id="11" name="图片 10" descr="LOL：莫德凯撒重做上线！大招偷属性，强制1V1天克ADC？">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624205" y="22153245"/>
          <a:ext cx="2589530" cy="12693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97155</xdr:colOff>
      <xdr:row>144</xdr:row>
      <xdr:rowOff>45085</xdr:rowOff>
    </xdr:from>
    <xdr:to>
      <xdr:col>14</xdr:col>
      <xdr:colOff>468630</xdr:colOff>
      <xdr:row>153</xdr:row>
      <xdr:rowOff>69850</xdr:rowOff>
    </xdr:to>
    <xdr:pic>
      <xdr:nvPicPr>
        <xdr:cNvPr id="6" name="图片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795770" y="21990685"/>
          <a:ext cx="2198370" cy="1396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170</xdr:row>
      <xdr:rowOff>20955</xdr:rowOff>
    </xdr:from>
    <xdr:to>
      <xdr:col>4</xdr:col>
      <xdr:colOff>594995</xdr:colOff>
      <xdr:row>179</xdr:row>
      <xdr:rowOff>139700</xdr:rowOff>
    </xdr:to>
    <xdr:pic>
      <xdr:nvPicPr>
        <xdr:cNvPr id="12" name="图片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85165" y="25928955"/>
          <a:ext cx="2345690" cy="1490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34925</xdr:colOff>
      <xdr:row>144</xdr:row>
      <xdr:rowOff>10795</xdr:rowOff>
    </xdr:from>
    <xdr:to>
      <xdr:col>19</xdr:col>
      <xdr:colOff>465455</xdr:colOff>
      <xdr:row>153</xdr:row>
      <xdr:rowOff>62230</xdr:rowOff>
    </xdr:to>
    <xdr:pic>
      <xdr:nvPicPr>
        <xdr:cNvPr id="13" name="图片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9778365" y="21956395"/>
          <a:ext cx="2257425" cy="14230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6</xdr:col>
      <xdr:colOff>0</xdr:colOff>
      <xdr:row>14</xdr:row>
      <xdr:rowOff>0</xdr:rowOff>
    </xdr:from>
    <xdr:to>
      <xdr:col>9</xdr:col>
      <xdr:colOff>510215</xdr:colOff>
      <xdr:row>23</xdr:row>
      <xdr:rowOff>24802</xdr:rowOff>
    </xdr:to>
    <xdr:pic>
      <xdr:nvPicPr>
        <xdr:cNvPr id="2" name=" " descr=" ">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a:srcRect/>
        <a:stretch>
          <a:fillRect/>
        </a:stretch>
      </xdr:blipFill>
      <xdr:spPr>
        <a:xfrm>
          <a:off x="3653790" y="2133600"/>
          <a:ext cx="2336800" cy="1396365"/>
        </a:xfrm>
        <a:prstGeom prst="rect">
          <a:avLst/>
        </a:prstGeom>
        <a:noFill/>
        <a:ln w="9525" cap="flat" cmpd="sng">
          <a:noFill/>
          <a:prstDash val="solid"/>
          <a:miter/>
        </a:ln>
        <a:effectLst/>
      </xdr:spPr>
    </xdr:pic>
    <xdr:clientData/>
  </xdr:twoCellAnchor>
  <xdr:twoCellAnchor>
    <xdr:from>
      <xdr:col>11</xdr:col>
      <xdr:colOff>205740</xdr:colOff>
      <xdr:row>41</xdr:row>
      <xdr:rowOff>130810</xdr:rowOff>
    </xdr:from>
    <xdr:to>
      <xdr:col>14</xdr:col>
      <xdr:colOff>399415</xdr:colOff>
      <xdr:row>49</xdr:row>
      <xdr:rowOff>45085</xdr:rowOff>
    </xdr:to>
    <xdr:pic>
      <xdr:nvPicPr>
        <xdr:cNvPr id="3" name=" " descr=" ">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2"/>
        <a:srcRect/>
        <a:stretch>
          <a:fillRect/>
        </a:stretch>
      </xdr:blipFill>
      <xdr:spPr>
        <a:xfrm>
          <a:off x="6904355" y="6379210"/>
          <a:ext cx="2020570" cy="1133475"/>
        </a:xfrm>
        <a:prstGeom prst="rect">
          <a:avLst/>
        </a:prstGeom>
        <a:noFill/>
        <a:ln w="9525" cap="flat" cmpd="sng">
          <a:noFill/>
          <a:prstDash val="solid"/>
          <a:miter/>
        </a:ln>
        <a:effectLst/>
      </xdr:spPr>
    </xdr:pic>
    <xdr:clientData/>
  </xdr:twoCellAnchor>
  <xdr:twoCellAnchor>
    <xdr:from>
      <xdr:col>16</xdr:col>
      <xdr:colOff>53340</xdr:colOff>
      <xdr:row>40</xdr:row>
      <xdr:rowOff>86360</xdr:rowOff>
    </xdr:from>
    <xdr:to>
      <xdr:col>19</xdr:col>
      <xdr:colOff>528955</xdr:colOff>
      <xdr:row>49</xdr:row>
      <xdr:rowOff>123190</xdr:rowOff>
    </xdr:to>
    <xdr:pic>
      <xdr:nvPicPr>
        <xdr:cNvPr id="4" name=" " descr=" ">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3"/>
        <a:srcRect/>
        <a:stretch>
          <a:fillRect/>
        </a:stretch>
      </xdr:blipFill>
      <xdr:spPr>
        <a:xfrm>
          <a:off x="9796780" y="6182360"/>
          <a:ext cx="2302510" cy="1408430"/>
        </a:xfrm>
        <a:prstGeom prst="rect">
          <a:avLst/>
        </a:prstGeom>
        <a:noFill/>
        <a:ln w="9525" cap="flat" cmpd="sng">
          <a:noFill/>
          <a:prstDash val="solid"/>
          <a:miter/>
        </a:ln>
        <a:effectLst/>
      </xdr:spPr>
    </xdr:pic>
    <xdr:clientData/>
  </xdr:twoCellAnchor>
  <xdr:twoCellAnchor>
    <xdr:from>
      <xdr:col>6</xdr:col>
      <xdr:colOff>0</xdr:colOff>
      <xdr:row>66</xdr:row>
      <xdr:rowOff>0</xdr:rowOff>
    </xdr:from>
    <xdr:to>
      <xdr:col>9</xdr:col>
      <xdr:colOff>495447</xdr:colOff>
      <xdr:row>75</xdr:row>
      <xdr:rowOff>126265</xdr:rowOff>
    </xdr:to>
    <xdr:pic>
      <xdr:nvPicPr>
        <xdr:cNvPr id="5" name=" " descr=" ">
          <a:extLst>
            <a:ext uri="{FF2B5EF4-FFF2-40B4-BE49-F238E27FC236}">
              <a16:creationId xmlns:a16="http://schemas.microsoft.com/office/drawing/2014/main" id="{00000000-0008-0000-0600-000005000000}"/>
            </a:ext>
          </a:extLst>
        </xdr:cNvPr>
        <xdr:cNvPicPr/>
      </xdr:nvPicPr>
      <xdr:blipFill>
        <a:blip xmlns:r="http://schemas.openxmlformats.org/officeDocument/2006/relationships" r:embed="rId4"/>
        <a:srcRect/>
        <a:stretch>
          <a:fillRect/>
        </a:stretch>
      </xdr:blipFill>
      <xdr:spPr>
        <a:xfrm>
          <a:off x="3653790" y="10058400"/>
          <a:ext cx="2322195" cy="1497330"/>
        </a:xfrm>
        <a:prstGeom prst="rect">
          <a:avLst/>
        </a:prstGeom>
        <a:noFill/>
        <a:ln w="9525" cap="flat" cmpd="sng">
          <a:noFill/>
          <a:prstDash val="solid"/>
          <a:miter/>
        </a:ln>
        <a:effectLst/>
      </xdr:spPr>
    </xdr:pic>
    <xdr:clientData/>
  </xdr:twoCellAnchor>
  <xdr:twoCellAnchor>
    <xdr:from>
      <xdr:col>11</xdr:col>
      <xdr:colOff>192715</xdr:colOff>
      <xdr:row>66</xdr:row>
      <xdr:rowOff>0</xdr:rowOff>
    </xdr:from>
    <xdr:to>
      <xdr:col>14</xdr:col>
      <xdr:colOff>613587</xdr:colOff>
      <xdr:row>75</xdr:row>
      <xdr:rowOff>101463</xdr:rowOff>
    </xdr:to>
    <xdr:pic>
      <xdr:nvPicPr>
        <xdr:cNvPr id="6" name=" "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6891020" y="10058400"/>
          <a:ext cx="2243455" cy="1472565"/>
        </a:xfrm>
        <a:prstGeom prst="rect">
          <a:avLst/>
        </a:prstGeom>
        <a:noFill/>
        <a:ln w="9525" cap="flat" cmpd="sng">
          <a:noFill/>
          <a:prstDash val="solid"/>
          <a:miter/>
        </a:ln>
        <a:effectLst/>
      </xdr:spPr>
    </xdr:pic>
    <xdr:clientData/>
  </xdr:twoCellAnchor>
  <xdr:twoCellAnchor>
    <xdr:from>
      <xdr:col>11</xdr:col>
      <xdr:colOff>136842</xdr:colOff>
      <xdr:row>92</xdr:row>
      <xdr:rowOff>61277</xdr:rowOff>
    </xdr:from>
    <xdr:to>
      <xdr:col>14</xdr:col>
      <xdr:colOff>461962</xdr:colOff>
      <xdr:row>101</xdr:row>
      <xdr:rowOff>106362</xdr:rowOff>
    </xdr:to>
    <xdr:pic>
      <xdr:nvPicPr>
        <xdr:cNvPr id="7" name="图片 6" descr=" ">
          <a:extLst>
            <a:ext uri="{FF2B5EF4-FFF2-40B4-BE49-F238E27FC236}">
              <a16:creationId xmlns:a16="http://schemas.microsoft.com/office/drawing/2014/main" id="{00000000-0008-0000-0600-000007000000}"/>
            </a:ext>
          </a:extLst>
        </xdr:cNvPr>
        <xdr:cNvPicPr/>
      </xdr:nvPicPr>
      <xdr:blipFill>
        <a:blip xmlns:r="http://schemas.openxmlformats.org/officeDocument/2006/relationships" r:embed="rId6"/>
        <a:srcRect/>
        <a:stretch>
          <a:fillRect/>
        </a:stretch>
      </xdr:blipFill>
      <xdr:spPr>
        <a:xfrm rot="5400000">
          <a:off x="7202805" y="13714095"/>
          <a:ext cx="1416685" cy="2152015"/>
        </a:xfrm>
        <a:prstGeom prst="rect">
          <a:avLst/>
        </a:prstGeom>
        <a:noFill/>
        <a:ln>
          <a:noFill/>
        </a:ln>
        <a:effectLst/>
      </xdr:spPr>
    </xdr:pic>
    <xdr:clientData/>
  </xdr:twoCellAnchor>
  <xdr:twoCellAnchor editAs="oneCell">
    <xdr:from>
      <xdr:col>1</xdr:col>
      <xdr:colOff>381000</xdr:colOff>
      <xdr:row>172</xdr:row>
      <xdr:rowOff>76835</xdr:rowOff>
    </xdr:from>
    <xdr:to>
      <xdr:col>4</xdr:col>
      <xdr:colOff>338455</xdr:colOff>
      <xdr:row>179</xdr:row>
      <xdr:rowOff>105508</xdr:rowOff>
    </xdr:to>
    <xdr:pic>
      <xdr:nvPicPr>
        <xdr:cNvPr id="8" name="图片 7" descr="C7@9BPN`{0ZF8I3}ZO$7EOQ">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989965" y="26289635"/>
          <a:ext cx="1784350" cy="1095375"/>
        </a:xfrm>
        <a:prstGeom prst="rect">
          <a:avLst/>
        </a:prstGeom>
      </xdr:spPr>
    </xdr:pic>
    <xdr:clientData/>
  </xdr:twoCellAnchor>
  <xdr:twoCellAnchor editAs="oneCell">
    <xdr:from>
      <xdr:col>6</xdr:col>
      <xdr:colOff>17585</xdr:colOff>
      <xdr:row>170</xdr:row>
      <xdr:rowOff>82746</xdr:rowOff>
    </xdr:from>
    <xdr:to>
      <xdr:col>10</xdr:col>
      <xdr:colOff>0</xdr:colOff>
      <xdr:row>179</xdr:row>
      <xdr:rowOff>145806</xdr:rowOff>
    </xdr:to>
    <xdr:pic>
      <xdr:nvPicPr>
        <xdr:cNvPr id="9" name="图片 8" descr="C7@9BPN`{0ZF8I3}ZO$7EOQ">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7"/>
        <a:stretch>
          <a:fillRect/>
        </a:stretch>
      </xdr:blipFill>
      <xdr:spPr>
        <a:xfrm>
          <a:off x="3670935" y="25990550"/>
          <a:ext cx="2418715" cy="1434465"/>
        </a:xfrm>
        <a:prstGeom prst="rect">
          <a:avLst/>
        </a:prstGeom>
      </xdr:spPr>
    </xdr:pic>
    <xdr:clientData/>
  </xdr:twoCellAnchor>
  <xdr:twoCellAnchor editAs="oneCell">
    <xdr:from>
      <xdr:col>11</xdr:col>
      <xdr:colOff>85725</xdr:colOff>
      <xdr:row>171</xdr:row>
      <xdr:rowOff>19685</xdr:rowOff>
    </xdr:from>
    <xdr:to>
      <xdr:col>14</xdr:col>
      <xdr:colOff>398145</xdr:colOff>
      <xdr:row>179</xdr:row>
      <xdr:rowOff>91587</xdr:rowOff>
    </xdr:to>
    <xdr:pic>
      <xdr:nvPicPr>
        <xdr:cNvPr id="10" name="图片 9" descr="C7@9BPN`{0ZF8I3}ZO$7EOQ">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7"/>
        <a:stretch>
          <a:fillRect/>
        </a:stretch>
      </xdr:blipFill>
      <xdr:spPr>
        <a:xfrm>
          <a:off x="6784340" y="26080085"/>
          <a:ext cx="2139315" cy="1290955"/>
        </a:xfrm>
        <a:prstGeom prst="rect">
          <a:avLst/>
        </a:prstGeom>
      </xdr:spPr>
    </xdr:pic>
    <xdr:clientData/>
  </xdr:twoCellAnchor>
  <xdr:twoCellAnchor editAs="oneCell">
    <xdr:from>
      <xdr:col>16</xdr:col>
      <xdr:colOff>285750</xdr:colOff>
      <xdr:row>171</xdr:row>
      <xdr:rowOff>110490</xdr:rowOff>
    </xdr:from>
    <xdr:to>
      <xdr:col>19</xdr:col>
      <xdr:colOff>471170</xdr:colOff>
      <xdr:row>179</xdr:row>
      <xdr:rowOff>110637</xdr:rowOff>
    </xdr:to>
    <xdr:pic>
      <xdr:nvPicPr>
        <xdr:cNvPr id="11" name="图片 10" descr="C7@9BPN`{0ZF8I3}ZO$7EOQ">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7"/>
        <a:stretch>
          <a:fillRect/>
        </a:stretch>
      </xdr:blipFill>
      <xdr:spPr>
        <a:xfrm>
          <a:off x="10029190" y="26170890"/>
          <a:ext cx="2012315" cy="1219200"/>
        </a:xfrm>
        <a:prstGeom prst="rect">
          <a:avLst/>
        </a:prstGeom>
      </xdr:spPr>
    </xdr:pic>
    <xdr:clientData/>
  </xdr:twoCellAnchor>
  <xdr:oneCellAnchor>
    <xdr:from>
      <xdr:col>16</xdr:col>
      <xdr:colOff>15875</xdr:colOff>
      <xdr:row>118</xdr:row>
      <xdr:rowOff>170815</xdr:rowOff>
    </xdr:from>
    <xdr:ext cx="2669596" cy="1282258"/>
    <xdr:pic>
      <xdr:nvPicPr>
        <xdr:cNvPr id="12" name="Picture 5" descr="金沙罗">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8"/>
        <a:stretch>
          <a:fillRect/>
        </a:stretch>
      </xdr:blipFill>
      <xdr:spPr>
        <a:xfrm>
          <a:off x="9759315" y="18135600"/>
          <a:ext cx="2669540" cy="1282065"/>
        </a:xfrm>
        <a:prstGeom prst="rect">
          <a:avLst/>
        </a:prstGeom>
      </xdr:spPr>
    </xdr:pic>
    <xdr:clientData/>
  </xdr:oneCellAnchor>
  <xdr:oneCellAnchor>
    <xdr:from>
      <xdr:col>8</xdr:col>
      <xdr:colOff>0</xdr:colOff>
      <xdr:row>137</xdr:row>
      <xdr:rowOff>0</xdr:rowOff>
    </xdr:from>
    <xdr:ext cx="30480" cy="60960"/>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9" r:link="rId10"/>
        <a:stretch>
          <a:fillRect/>
        </a:stretch>
      </xdr:blipFill>
      <xdr:spPr>
        <a:xfrm>
          <a:off x="4871720" y="20878800"/>
          <a:ext cx="30480" cy="60960"/>
        </a:xfrm>
        <a:prstGeom prst="rect">
          <a:avLst/>
        </a:prstGeom>
        <a:noFill/>
        <a:ln>
          <a:noFill/>
        </a:ln>
      </xdr:spPr>
    </xdr:pic>
    <xdr:clientData/>
  </xdr:oneCellAnchor>
  <xdr:oneCellAnchor>
    <xdr:from>
      <xdr:col>6</xdr:col>
      <xdr:colOff>241935</xdr:colOff>
      <xdr:row>144</xdr:row>
      <xdr:rowOff>105410</xdr:rowOff>
    </xdr:from>
    <xdr:ext cx="2120900" cy="1348105"/>
    <xdr:pic>
      <xdr:nvPicPr>
        <xdr:cNvPr id="14" name="图片 13" descr="盲赂聣忙拢卤氓聠聸氓聢潞">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1" r:link="rId10"/>
        <a:stretch>
          <a:fillRect/>
        </a:stretch>
      </xdr:blipFill>
      <xdr:spPr>
        <a:xfrm>
          <a:off x="3895725" y="22051010"/>
          <a:ext cx="2120900" cy="1348105"/>
        </a:xfrm>
        <a:prstGeom prst="rect">
          <a:avLst/>
        </a:prstGeom>
        <a:noFill/>
        <a:ln>
          <a:noFill/>
        </a:ln>
      </xdr:spPr>
    </xdr:pic>
    <xdr:clientData/>
  </xdr:oneCellAnchor>
  <xdr:twoCellAnchor editAs="oneCell">
    <xdr:from>
      <xdr:col>0</xdr:col>
      <xdr:colOff>671513</xdr:colOff>
      <xdr:row>195</xdr:row>
      <xdr:rowOff>114299</xdr:rowOff>
    </xdr:from>
    <xdr:to>
      <xdr:col>5</xdr:col>
      <xdr:colOff>14288</xdr:colOff>
      <xdr:row>205</xdr:row>
      <xdr:rowOff>150494</xdr:rowOff>
    </xdr:to>
    <xdr:pic>
      <xdr:nvPicPr>
        <xdr:cNvPr id="15" name="图片 14" descr="阿泰尔的袖剑">
          <a:extLst>
            <a:ext uri="{FF2B5EF4-FFF2-40B4-BE49-F238E27FC236}">
              <a16:creationId xmlns:a16="http://schemas.microsoft.com/office/drawing/2014/main" id="{00000000-0008-0000-0600-00000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t="26633"/>
        <a:stretch>
          <a:fillRect/>
        </a:stretch>
      </xdr:blipFill>
      <xdr:spPr>
        <a:xfrm>
          <a:off x="608965" y="29831665"/>
          <a:ext cx="2449830" cy="1560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160020</xdr:colOff>
      <xdr:row>42</xdr:row>
      <xdr:rowOff>99060</xdr:rowOff>
    </xdr:from>
    <xdr:to>
      <xdr:col>4</xdr:col>
      <xdr:colOff>431165</xdr:colOff>
      <xdr:row>50</xdr:row>
      <xdr:rowOff>40786</xdr:rowOff>
    </xdr:to>
    <xdr:pic>
      <xdr:nvPicPr>
        <xdr:cNvPr id="2" name="图片 1" descr="O7ME_43TE1XG]PUT~0RX~LB">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68985" y="6499860"/>
          <a:ext cx="2098040" cy="1160780"/>
        </a:xfrm>
        <a:prstGeom prst="rect">
          <a:avLst/>
        </a:prstGeom>
        <a:noFill/>
        <a:ln w="9525">
          <a:noFill/>
        </a:ln>
      </xdr:spPr>
    </xdr:pic>
    <xdr:clientData/>
  </xdr:twoCellAnchor>
  <xdr:twoCellAnchor>
    <xdr:from>
      <xdr:col>6</xdr:col>
      <xdr:colOff>7620</xdr:colOff>
      <xdr:row>68</xdr:row>
      <xdr:rowOff>15875</xdr:rowOff>
    </xdr:from>
    <xdr:to>
      <xdr:col>9</xdr:col>
      <xdr:colOff>584200</xdr:colOff>
      <xdr:row>75</xdr:row>
      <xdr:rowOff>163830</xdr:rowOff>
    </xdr:to>
    <xdr:pic>
      <xdr:nvPicPr>
        <xdr:cNvPr id="3" name="图片 2" descr=" ">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2"/>
        <a:srcRect/>
        <a:stretch>
          <a:fillRect/>
        </a:stretch>
      </xdr:blipFill>
      <xdr:spPr>
        <a:xfrm>
          <a:off x="3661410" y="10379075"/>
          <a:ext cx="2403475" cy="1203325"/>
        </a:xfrm>
        <a:prstGeom prst="rect">
          <a:avLst/>
        </a:prstGeom>
        <a:noFill/>
        <a:ln>
          <a:noFill/>
        </a:ln>
        <a:effectLst/>
      </xdr:spPr>
    </xdr:pic>
    <xdr:clientData/>
  </xdr:twoCellAnchor>
  <xdr:twoCellAnchor editAs="oneCell">
    <xdr:from>
      <xdr:col>17</xdr:col>
      <xdr:colOff>194945</xdr:colOff>
      <xdr:row>70</xdr:row>
      <xdr:rowOff>36830</xdr:rowOff>
    </xdr:from>
    <xdr:to>
      <xdr:col>18</xdr:col>
      <xdr:colOff>316865</xdr:colOff>
      <xdr:row>75</xdr:row>
      <xdr:rowOff>55880</xdr:rowOff>
    </xdr:to>
    <xdr:pic>
      <xdr:nvPicPr>
        <xdr:cNvPr id="4" name="图片 3" descr="XX9KGYWZ(K1CI9~XQ(TKESR">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10547350" y="10704830"/>
          <a:ext cx="730885" cy="781050"/>
        </a:xfrm>
        <a:prstGeom prst="rect">
          <a:avLst/>
        </a:prstGeom>
      </xdr:spPr>
    </xdr:pic>
    <xdr:clientData/>
  </xdr:twoCellAnchor>
  <xdr:twoCellAnchor editAs="oneCell">
    <xdr:from>
      <xdr:col>17</xdr:col>
      <xdr:colOff>206082</xdr:colOff>
      <xdr:row>94</xdr:row>
      <xdr:rowOff>104238</xdr:rowOff>
    </xdr:from>
    <xdr:to>
      <xdr:col>19</xdr:col>
      <xdr:colOff>0</xdr:colOff>
      <xdr:row>102</xdr:row>
      <xdr:rowOff>0</xdr:rowOff>
    </xdr:to>
    <xdr:pic>
      <xdr:nvPicPr>
        <xdr:cNvPr id="5" name="图片 4" descr="G2B6$35UJKL2854)$G%Y8DY">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4"/>
        <a:stretch>
          <a:fillRect/>
        </a:stretch>
      </xdr:blipFill>
      <xdr:spPr>
        <a:xfrm>
          <a:off x="10558145" y="14429740"/>
          <a:ext cx="1012190" cy="1115060"/>
        </a:xfrm>
        <a:prstGeom prst="rect">
          <a:avLst/>
        </a:prstGeom>
      </xdr:spPr>
    </xdr:pic>
    <xdr:clientData/>
  </xdr:twoCellAnchor>
  <xdr:oneCellAnchor>
    <xdr:from>
      <xdr:col>1</xdr:col>
      <xdr:colOff>520065</xdr:colOff>
      <xdr:row>146</xdr:row>
      <xdr:rowOff>31750</xdr:rowOff>
    </xdr:from>
    <xdr:ext cx="1406525" cy="1170305"/>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1129030" y="22282150"/>
          <a:ext cx="1406525" cy="1170305"/>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twoCellAnchor>
    <xdr:from>
      <xdr:col>11</xdr:col>
      <xdr:colOff>260350</xdr:colOff>
      <xdr:row>16</xdr:row>
      <xdr:rowOff>110490</xdr:rowOff>
    </xdr:from>
    <xdr:to>
      <xdr:col>14</xdr:col>
      <xdr:colOff>383540</xdr:colOff>
      <xdr:row>23</xdr:row>
      <xdr:rowOff>43815</xdr:rowOff>
    </xdr:to>
    <xdr:pic>
      <xdr:nvPicPr>
        <xdr:cNvPr id="2" name="图片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6958965" y="2548890"/>
          <a:ext cx="1950085" cy="1000125"/>
        </a:xfrm>
        <a:prstGeom prst="rect">
          <a:avLst/>
        </a:prstGeom>
        <a:noFill/>
        <a:ln w="9525">
          <a:noFill/>
        </a:ln>
      </xdr:spPr>
    </xdr:pic>
    <xdr:clientData/>
  </xdr:twoCellAnchor>
  <xdr:twoCellAnchor editAs="oneCell">
    <xdr:from>
      <xdr:col>1</xdr:col>
      <xdr:colOff>590550</xdr:colOff>
      <xdr:row>43</xdr:row>
      <xdr:rowOff>80645</xdr:rowOff>
    </xdr:from>
    <xdr:to>
      <xdr:col>4</xdr:col>
      <xdr:colOff>41275</xdr:colOff>
      <xdr:row>50</xdr:row>
      <xdr:rowOff>76933</xdr:rowOff>
    </xdr:to>
    <xdr:pic>
      <xdr:nvPicPr>
        <xdr:cNvPr id="3" name="图片 2" descr="HPY)R[LNJ[56GY%772O(HPL">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9515" y="6633845"/>
          <a:ext cx="1277620" cy="1062990"/>
        </a:xfrm>
        <a:prstGeom prst="rect">
          <a:avLst/>
        </a:prstGeom>
      </xdr:spPr>
    </xdr:pic>
    <xdr:clientData/>
  </xdr:twoCellAnchor>
  <xdr:twoCellAnchor editAs="oneCell">
    <xdr:from>
      <xdr:col>7</xdr:col>
      <xdr:colOff>13017</xdr:colOff>
      <xdr:row>44</xdr:row>
      <xdr:rowOff>41592</xdr:rowOff>
    </xdr:from>
    <xdr:to>
      <xdr:col>8</xdr:col>
      <xdr:colOff>601662</xdr:colOff>
      <xdr:row>48</xdr:row>
      <xdr:rowOff>100208</xdr:rowOff>
    </xdr:to>
    <xdr:pic>
      <xdr:nvPicPr>
        <xdr:cNvPr id="4" name="图片 3" descr="96CMM50A~}8]0%]05Z$71XK">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rot="5400000">
          <a:off x="4540250" y="6482080"/>
          <a:ext cx="668020" cy="1197610"/>
        </a:xfrm>
        <a:prstGeom prst="rect">
          <a:avLst/>
        </a:prstGeom>
      </xdr:spPr>
    </xdr:pic>
    <xdr:clientData/>
  </xdr:twoCellAnchor>
  <xdr:twoCellAnchor editAs="oneCell">
    <xdr:from>
      <xdr:col>12</xdr:col>
      <xdr:colOff>109855</xdr:colOff>
      <xdr:row>43</xdr:row>
      <xdr:rowOff>157480</xdr:rowOff>
    </xdr:from>
    <xdr:to>
      <xdr:col>14</xdr:col>
      <xdr:colOff>29845</xdr:colOff>
      <xdr:row>48</xdr:row>
      <xdr:rowOff>24131</xdr:rowOff>
    </xdr:to>
    <xdr:pic>
      <xdr:nvPicPr>
        <xdr:cNvPr id="5" name="图片 4" descr="@N9W40Z$YJ5QR~]PHGDG4XG">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rot="5400000">
          <a:off x="7668895" y="6453505"/>
          <a:ext cx="634365" cy="1137920"/>
        </a:xfrm>
        <a:prstGeom prst="rect">
          <a:avLst/>
        </a:prstGeom>
      </xdr:spPr>
    </xdr:pic>
    <xdr:clientData/>
  </xdr:twoCellAnchor>
  <xdr:twoCellAnchor editAs="oneCell">
    <xdr:from>
      <xdr:col>17</xdr:col>
      <xdr:colOff>14605</xdr:colOff>
      <xdr:row>44</xdr:row>
      <xdr:rowOff>14605</xdr:rowOff>
    </xdr:from>
    <xdr:to>
      <xdr:col>19</xdr:col>
      <xdr:colOff>3175</xdr:colOff>
      <xdr:row>48</xdr:row>
      <xdr:rowOff>47577</xdr:rowOff>
    </xdr:to>
    <xdr:pic>
      <xdr:nvPicPr>
        <xdr:cNvPr id="6" name="图片 5" descr="TSH1{W06)L$R{I{KA%(Q_UV">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rot="5400000">
          <a:off x="10648950" y="6437630"/>
          <a:ext cx="641985" cy="1206500"/>
        </a:xfrm>
        <a:prstGeom prst="rect">
          <a:avLst/>
        </a:prstGeom>
      </xdr:spPr>
    </xdr:pic>
    <xdr:clientData/>
  </xdr:twoCellAnchor>
  <xdr:twoCellAnchor editAs="oneCell">
    <xdr:from>
      <xdr:col>2</xdr:col>
      <xdr:colOff>81280</xdr:colOff>
      <xdr:row>70</xdr:row>
      <xdr:rowOff>33655</xdr:rowOff>
    </xdr:from>
    <xdr:to>
      <xdr:col>4</xdr:col>
      <xdr:colOff>20320</xdr:colOff>
      <xdr:row>74</xdr:row>
      <xdr:rowOff>82746</xdr:rowOff>
    </xdr:to>
    <xdr:pic>
      <xdr:nvPicPr>
        <xdr:cNvPr id="7" name="图片 6" descr="P)9U8S(LB((TS7$F~_[(XLX">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rot="5400000">
          <a:off x="1548130" y="10452100"/>
          <a:ext cx="658495" cy="1156970"/>
        </a:xfrm>
        <a:prstGeom prst="rect">
          <a:avLst/>
        </a:prstGeom>
      </xdr:spPr>
    </xdr:pic>
    <xdr:clientData/>
  </xdr:twoCellAnchor>
  <xdr:twoCellAnchor editAs="oneCell">
    <xdr:from>
      <xdr:col>7</xdr:col>
      <xdr:colOff>16510</xdr:colOff>
      <xdr:row>70</xdr:row>
      <xdr:rowOff>19685</xdr:rowOff>
    </xdr:from>
    <xdr:to>
      <xdr:col>9</xdr:col>
      <xdr:colOff>15240</xdr:colOff>
      <xdr:row>74</xdr:row>
      <xdr:rowOff>32972</xdr:rowOff>
    </xdr:to>
    <xdr:pic>
      <xdr:nvPicPr>
        <xdr:cNvPr id="8" name="图片 7" descr="A(AIPBS[IJ2{]PIV_)O3MUF">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rot="5400000">
          <a:off x="4575810" y="10390505"/>
          <a:ext cx="622935" cy="1216660"/>
        </a:xfrm>
        <a:prstGeom prst="rect">
          <a:avLst/>
        </a:prstGeom>
      </xdr:spPr>
    </xdr:pic>
    <xdr:clientData/>
  </xdr:twoCellAnchor>
  <xdr:twoCellAnchor editAs="oneCell">
    <xdr:from>
      <xdr:col>11</xdr:col>
      <xdr:colOff>609600</xdr:colOff>
      <xdr:row>70</xdr:row>
      <xdr:rowOff>51117</xdr:rowOff>
    </xdr:from>
    <xdr:to>
      <xdr:col>13</xdr:col>
      <xdr:colOff>542290</xdr:colOff>
      <xdr:row>74</xdr:row>
      <xdr:rowOff>63378</xdr:rowOff>
    </xdr:to>
    <xdr:pic>
      <xdr:nvPicPr>
        <xdr:cNvPr id="9" name="图片 8" descr="}IY0GN{M6F~8C7D6)YF{NN7">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rot="5400000">
          <a:off x="7571740" y="10454005"/>
          <a:ext cx="622300" cy="1151255"/>
        </a:xfrm>
        <a:prstGeom prst="rect">
          <a:avLst/>
        </a:prstGeom>
      </xdr:spPr>
    </xdr:pic>
    <xdr:clientData/>
  </xdr:twoCellAnchor>
  <xdr:twoCellAnchor editAs="oneCell">
    <xdr:from>
      <xdr:col>17</xdr:col>
      <xdr:colOff>19050</xdr:colOff>
      <xdr:row>69</xdr:row>
      <xdr:rowOff>113030</xdr:rowOff>
    </xdr:from>
    <xdr:to>
      <xdr:col>19</xdr:col>
      <xdr:colOff>15240</xdr:colOff>
      <xdr:row>74</xdr:row>
      <xdr:rowOff>0</xdr:rowOff>
    </xdr:to>
    <xdr:pic>
      <xdr:nvPicPr>
        <xdr:cNvPr id="10" name="图片 9" descr="VM1_8D84(X7TVB8G~L0B(XD">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rot="5400000">
          <a:off x="10654030" y="10346055"/>
          <a:ext cx="648970" cy="1214120"/>
        </a:xfrm>
        <a:prstGeom prst="rect">
          <a:avLst/>
        </a:prstGeom>
      </xdr:spPr>
    </xdr:pic>
    <xdr:clientData/>
  </xdr:twoCellAnchor>
  <xdr:twoCellAnchor editAs="oneCell">
    <xdr:from>
      <xdr:col>1</xdr:col>
      <xdr:colOff>609600</xdr:colOff>
      <xdr:row>95</xdr:row>
      <xdr:rowOff>84455</xdr:rowOff>
    </xdr:from>
    <xdr:to>
      <xdr:col>3</xdr:col>
      <xdr:colOff>568325</xdr:colOff>
      <xdr:row>99</xdr:row>
      <xdr:rowOff>114496</xdr:rowOff>
    </xdr:to>
    <xdr:pic>
      <xdr:nvPicPr>
        <xdr:cNvPr id="11" name="图片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0"/>
        <a:stretch>
          <a:fillRect/>
        </a:stretch>
      </xdr:blipFill>
      <xdr:spPr>
        <a:xfrm rot="5400000">
          <a:off x="1486535" y="14293215"/>
          <a:ext cx="639445" cy="1177290"/>
        </a:xfrm>
        <a:prstGeom prst="rect">
          <a:avLst/>
        </a:prstGeom>
        <a:noFill/>
        <a:ln w="9525">
          <a:noFill/>
        </a:ln>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30480</xdr:colOff>
      <xdr:row>17</xdr:row>
      <xdr:rowOff>0</xdr:rowOff>
    </xdr:from>
    <xdr:ext cx="2381885" cy="984885"/>
    <xdr:pic>
      <xdr:nvPicPr>
        <xdr:cNvPr id="2" name="图片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r:link="rId2"/>
        <a:srcRect t="18619" b="14891"/>
        <a:stretch>
          <a:fillRect/>
        </a:stretch>
      </xdr:blipFill>
      <xdr:spPr>
        <a:xfrm>
          <a:off x="639445" y="2590800"/>
          <a:ext cx="2381885" cy="984885"/>
        </a:xfrm>
        <a:prstGeom prst="rect">
          <a:avLst/>
        </a:prstGeom>
        <a:noFill/>
        <a:ln w="9525">
          <a:noFill/>
        </a:ln>
      </xdr:spPr>
    </xdr:pic>
    <xdr:clientData/>
  </xdr:oneCellAnchor>
  <xdr:twoCellAnchor>
    <xdr:from>
      <xdr:col>11</xdr:col>
      <xdr:colOff>7620</xdr:colOff>
      <xdr:row>42</xdr:row>
      <xdr:rowOff>152400</xdr:rowOff>
    </xdr:from>
    <xdr:to>
      <xdr:col>14</xdr:col>
      <xdr:colOff>607060</xdr:colOff>
      <xdr:row>48</xdr:row>
      <xdr:rowOff>143510</xdr:rowOff>
    </xdr:to>
    <xdr:pic>
      <xdr:nvPicPr>
        <xdr:cNvPr id="4" name="图片 3" descr=" ">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a:srcRect/>
        <a:stretch>
          <a:fillRect/>
        </a:stretch>
      </xdr:blipFill>
      <xdr:spPr>
        <a:xfrm>
          <a:off x="6706235" y="6553200"/>
          <a:ext cx="2426335" cy="905510"/>
        </a:xfrm>
        <a:prstGeom prst="rect">
          <a:avLst/>
        </a:prstGeom>
        <a:noFill/>
        <a:ln w="9525" cap="flat" cmpd="sng">
          <a:noFill/>
          <a:prstDash val="solid"/>
          <a:miter/>
        </a:ln>
        <a:effectLst/>
      </xdr:spPr>
    </xdr:pic>
    <xdr:clientData/>
  </xdr:twoCellAnchor>
  <xdr:twoCellAnchor editAs="oneCell">
    <xdr:from>
      <xdr:col>16</xdr:col>
      <xdr:colOff>609600</xdr:colOff>
      <xdr:row>43</xdr:row>
      <xdr:rowOff>92710</xdr:rowOff>
    </xdr:from>
    <xdr:to>
      <xdr:col>19</xdr:col>
      <xdr:colOff>163830</xdr:colOff>
      <xdr:row>50</xdr:row>
      <xdr:rowOff>34388</xdr:rowOff>
    </xdr:to>
    <xdr:pic>
      <xdr:nvPicPr>
        <xdr:cNvPr id="3" name="图片 2" descr="NY4G{T0@XFAKQGPVB$WVESS">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4"/>
        <a:stretch>
          <a:fillRect/>
        </a:stretch>
      </xdr:blipFill>
      <xdr:spPr>
        <a:xfrm>
          <a:off x="10352405" y="6645910"/>
          <a:ext cx="1381760" cy="1008380"/>
        </a:xfrm>
        <a:prstGeom prst="rect">
          <a:avLst/>
        </a:prstGeom>
      </xdr:spPr>
    </xdr:pic>
    <xdr:clientData/>
  </xdr:twoCellAnchor>
  <xdr:oneCellAnchor>
    <xdr:from>
      <xdr:col>1</xdr:col>
      <xdr:colOff>8890</xdr:colOff>
      <xdr:row>69</xdr:row>
      <xdr:rowOff>119380</xdr:rowOff>
    </xdr:from>
    <xdr:ext cx="2409825" cy="789305"/>
    <xdr:pic>
      <xdr:nvPicPr>
        <xdr:cNvPr id="5" name="图片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5" r:link="rId2"/>
        <a:srcRect t="19482" b="18867"/>
        <a:stretch>
          <a:fillRect/>
        </a:stretch>
      </xdr:blipFill>
      <xdr:spPr>
        <a:xfrm>
          <a:off x="617855" y="10634980"/>
          <a:ext cx="2409825" cy="789305"/>
        </a:xfrm>
        <a:prstGeom prst="rect">
          <a:avLst/>
        </a:prstGeom>
        <a:noFill/>
        <a:ln w="9525">
          <a:noFill/>
        </a:ln>
      </xdr:spPr>
    </xdr:pic>
    <xdr:clientData/>
  </xdr:oneCellAnchor>
  <xdr:oneCellAnchor>
    <xdr:from>
      <xdr:col>6</xdr:col>
      <xdr:colOff>7620</xdr:colOff>
      <xdr:row>68</xdr:row>
      <xdr:rowOff>152400</xdr:rowOff>
    </xdr:from>
    <xdr:ext cx="2418080" cy="979170"/>
    <xdr:pic>
      <xdr:nvPicPr>
        <xdr:cNvPr id="6" name="图片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6" r:link="rId2"/>
        <a:srcRect t="11488" b="12180"/>
        <a:stretch>
          <a:fillRect/>
        </a:stretch>
      </xdr:blipFill>
      <xdr:spPr>
        <a:xfrm>
          <a:off x="3661410" y="10515600"/>
          <a:ext cx="2418080" cy="979170"/>
        </a:xfrm>
        <a:prstGeom prst="rect">
          <a:avLst/>
        </a:prstGeom>
        <a:noFill/>
        <a:ln w="9525">
          <a:noFill/>
        </a:ln>
      </xdr:spPr>
    </xdr:pic>
    <xdr:clientData/>
  </xdr:oneCellAnchor>
  <xdr:twoCellAnchor editAs="oneCell">
    <xdr:from>
      <xdr:col>2</xdr:col>
      <xdr:colOff>0</xdr:colOff>
      <xdr:row>94</xdr:row>
      <xdr:rowOff>104873</xdr:rowOff>
    </xdr:from>
    <xdr:to>
      <xdr:col>4</xdr:col>
      <xdr:colOff>168275</xdr:colOff>
      <xdr:row>102</xdr:row>
      <xdr:rowOff>0</xdr:rowOff>
    </xdr:to>
    <xdr:pic>
      <xdr:nvPicPr>
        <xdr:cNvPr id="7" name="图片 6" descr="~7BW$66R0[I5QL{_P1~93UE">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7"/>
        <a:stretch>
          <a:fillRect/>
        </a:stretch>
      </xdr:blipFill>
      <xdr:spPr>
        <a:xfrm>
          <a:off x="1217930" y="14430375"/>
          <a:ext cx="1386205" cy="1114425"/>
        </a:xfrm>
        <a:prstGeom prst="rect">
          <a:avLst/>
        </a:prstGeom>
      </xdr:spPr>
    </xdr:pic>
    <xdr:clientData/>
  </xdr:twoCellAnchor>
  <xdr:twoCellAnchor editAs="oneCell">
    <xdr:from>
      <xdr:col>11</xdr:col>
      <xdr:colOff>74706</xdr:colOff>
      <xdr:row>91</xdr:row>
      <xdr:rowOff>141652</xdr:rowOff>
    </xdr:from>
    <xdr:to>
      <xdr:col>14</xdr:col>
      <xdr:colOff>222661</xdr:colOff>
      <xdr:row>104</xdr:row>
      <xdr:rowOff>29550</xdr:rowOff>
    </xdr:to>
    <xdr:pic>
      <xdr:nvPicPr>
        <xdr:cNvPr id="8" name="图片 7">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6772910" y="14010005"/>
          <a:ext cx="1974850" cy="186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94</xdr:row>
      <xdr:rowOff>111858</xdr:rowOff>
    </xdr:from>
    <xdr:to>
      <xdr:col>19</xdr:col>
      <xdr:colOff>160362</xdr:colOff>
      <xdr:row>102</xdr:row>
      <xdr:rowOff>0</xdr:rowOff>
    </xdr:to>
    <xdr:pic>
      <xdr:nvPicPr>
        <xdr:cNvPr id="10" name="图片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r:link="rId2"/>
        <a:stretch>
          <a:fillRect/>
        </a:stretch>
      </xdr:blipFill>
      <xdr:spPr>
        <a:xfrm>
          <a:off x="10352405" y="14437360"/>
          <a:ext cx="1377950" cy="1107440"/>
        </a:xfrm>
        <a:prstGeom prst="rect">
          <a:avLst/>
        </a:prstGeom>
      </xdr:spPr>
    </xdr:pic>
    <xdr:clientData/>
  </xdr:twoCellAnchor>
  <xdr:twoCellAnchor editAs="oneCell">
    <xdr:from>
      <xdr:col>6</xdr:col>
      <xdr:colOff>628623</xdr:colOff>
      <xdr:row>119</xdr:row>
      <xdr:rowOff>148819</xdr:rowOff>
    </xdr:from>
    <xdr:to>
      <xdr:col>10</xdr:col>
      <xdr:colOff>1</xdr:colOff>
      <xdr:row>128</xdr:row>
      <xdr:rowOff>0</xdr:rowOff>
    </xdr:to>
    <xdr:pic>
      <xdr:nvPicPr>
        <xdr:cNvPr id="11" name="图片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4262755" y="18284190"/>
          <a:ext cx="1826895" cy="1223010"/>
        </a:xfrm>
        <a:prstGeom prst="rect">
          <a:avLst/>
        </a:prstGeom>
      </xdr:spPr>
    </xdr:pic>
    <xdr:clientData/>
  </xdr:twoCellAnchor>
  <xdr:twoCellAnchor editAs="oneCell">
    <xdr:from>
      <xdr:col>2</xdr:col>
      <xdr:colOff>280322</xdr:colOff>
      <xdr:row>120</xdr:row>
      <xdr:rowOff>0</xdr:rowOff>
    </xdr:from>
    <xdr:to>
      <xdr:col>5</xdr:col>
      <xdr:colOff>0</xdr:colOff>
      <xdr:row>128</xdr:row>
      <xdr:rowOff>0</xdr:rowOff>
    </xdr:to>
    <xdr:pic>
      <xdr:nvPicPr>
        <xdr:cNvPr id="12" name="图片 11">
          <a:extLst>
            <a:ext uri="{FF2B5EF4-FFF2-40B4-BE49-F238E27FC236}">
              <a16:creationId xmlns:a16="http://schemas.microsoft.com/office/drawing/2014/main" id="{00000000-0008-0000-0900-00000C000000}"/>
            </a:ext>
          </a:extLst>
        </xdr:cNvPr>
        <xdr:cNvPicPr>
          <a:picLocks noChangeAspect="1"/>
        </xdr:cNvPicPr>
      </xdr:nvPicPr>
      <xdr:blipFill>
        <a:blip xmlns:r="http://schemas.openxmlformats.org/officeDocument/2006/relationships" r:embed="rId11"/>
        <a:stretch>
          <a:fillRect/>
        </a:stretch>
      </xdr:blipFill>
      <xdr:spPr>
        <a:xfrm>
          <a:off x="1497965" y="18288000"/>
          <a:ext cx="1546860" cy="12192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BD67"/>
  <sheetViews>
    <sheetView tabSelected="1" zoomScaleNormal="100" workbookViewId="0">
      <selection activeCell="I36" sqref="I36"/>
    </sheetView>
  </sheetViews>
  <sheetFormatPr defaultColWidth="8.75" defaultRowHeight="13.5" x14ac:dyDescent="0.15"/>
  <cols>
    <col min="1" max="16384" width="8.75" style="105"/>
  </cols>
  <sheetData>
    <row r="1" spans="1:56" x14ac:dyDescent="0.15">
      <c r="A1" s="109" t="s">
        <v>0</v>
      </c>
      <c r="B1" s="110"/>
      <c r="C1" s="110"/>
      <c r="D1" s="110"/>
      <c r="E1" s="110"/>
      <c r="F1" s="110"/>
      <c r="G1" s="110"/>
      <c r="H1" s="110"/>
      <c r="I1" s="110"/>
      <c r="J1" s="110"/>
      <c r="K1" s="110"/>
      <c r="L1" s="110"/>
      <c r="M1" s="110"/>
      <c r="N1" s="110"/>
      <c r="O1" s="110"/>
      <c r="P1" s="110"/>
      <c r="Q1" s="110"/>
      <c r="R1" s="111"/>
    </row>
    <row r="2" spans="1:56" x14ac:dyDescent="0.15">
      <c r="A2" s="112"/>
      <c r="B2" s="113"/>
      <c r="C2" s="113"/>
      <c r="D2" s="113"/>
      <c r="E2" s="113"/>
      <c r="F2" s="113"/>
      <c r="G2" s="113"/>
      <c r="H2" s="113"/>
      <c r="I2" s="113"/>
      <c r="J2" s="113"/>
      <c r="K2" s="113"/>
      <c r="L2" s="113"/>
      <c r="M2" s="113"/>
      <c r="N2" s="113"/>
      <c r="O2" s="113"/>
      <c r="P2" s="113"/>
      <c r="Q2" s="113"/>
      <c r="R2" s="114"/>
    </row>
    <row r="3" spans="1:56" x14ac:dyDescent="0.15">
      <c r="A3" s="112"/>
      <c r="B3" s="113"/>
      <c r="C3" s="113"/>
      <c r="D3" s="113"/>
      <c r="E3" s="113"/>
      <c r="F3" s="113"/>
      <c r="G3" s="113"/>
      <c r="H3" s="113"/>
      <c r="I3" s="113"/>
      <c r="J3" s="113"/>
      <c r="K3" s="113"/>
      <c r="L3" s="113"/>
      <c r="M3" s="113"/>
      <c r="N3" s="113"/>
      <c r="O3" s="113"/>
      <c r="P3" s="113"/>
      <c r="Q3" s="113"/>
      <c r="R3" s="114"/>
    </row>
    <row r="4" spans="1:56" x14ac:dyDescent="0.15">
      <c r="A4" s="112"/>
      <c r="B4" s="113"/>
      <c r="C4" s="113"/>
      <c r="D4" s="113"/>
      <c r="E4" s="113"/>
      <c r="F4" s="113"/>
      <c r="G4" s="113"/>
      <c r="H4" s="113"/>
      <c r="I4" s="113"/>
      <c r="J4" s="113"/>
      <c r="K4" s="113"/>
      <c r="L4" s="113"/>
      <c r="M4" s="113"/>
      <c r="N4" s="113"/>
      <c r="O4" s="113"/>
      <c r="P4" s="113"/>
      <c r="Q4" s="113"/>
      <c r="R4" s="114"/>
    </row>
    <row r="5" spans="1:56" x14ac:dyDescent="0.15">
      <c r="A5" s="112"/>
      <c r="B5" s="113"/>
      <c r="C5" s="113"/>
      <c r="D5" s="113"/>
      <c r="E5" s="113"/>
      <c r="F5" s="113"/>
      <c r="G5" s="113"/>
      <c r="H5" s="113"/>
      <c r="I5" s="113"/>
      <c r="J5" s="113"/>
      <c r="K5" s="113"/>
      <c r="L5" s="113"/>
      <c r="M5" s="113"/>
      <c r="N5" s="113"/>
      <c r="O5" s="113"/>
      <c r="P5" s="113"/>
      <c r="Q5" s="113"/>
      <c r="R5" s="114"/>
    </row>
    <row r="6" spans="1:56" x14ac:dyDescent="0.15">
      <c r="A6" s="112"/>
      <c r="B6" s="113"/>
      <c r="C6" s="113"/>
      <c r="D6" s="113"/>
      <c r="E6" s="113"/>
      <c r="F6" s="113"/>
      <c r="G6" s="113"/>
      <c r="H6" s="113"/>
      <c r="I6" s="113"/>
      <c r="J6" s="113"/>
      <c r="K6" s="113"/>
      <c r="L6" s="113"/>
      <c r="M6" s="113"/>
      <c r="N6" s="113"/>
      <c r="O6" s="113"/>
      <c r="P6" s="113"/>
      <c r="Q6" s="113"/>
      <c r="R6" s="114"/>
    </row>
    <row r="7" spans="1:56" x14ac:dyDescent="0.15">
      <c r="A7" s="112"/>
      <c r="B7" s="113"/>
      <c r="C7" s="113"/>
      <c r="D7" s="113"/>
      <c r="E7" s="113"/>
      <c r="F7" s="113"/>
      <c r="G7" s="113"/>
      <c r="H7" s="113"/>
      <c r="I7" s="113"/>
      <c r="J7" s="113"/>
      <c r="K7" s="113"/>
      <c r="L7" s="113"/>
      <c r="M7" s="113"/>
      <c r="N7" s="113"/>
      <c r="O7" s="113"/>
      <c r="P7" s="113"/>
      <c r="Q7" s="113"/>
      <c r="R7" s="114"/>
    </row>
    <row r="8" spans="1:56" x14ac:dyDescent="0.15">
      <c r="A8" s="112"/>
      <c r="B8" s="113"/>
      <c r="C8" s="113"/>
      <c r="D8" s="113"/>
      <c r="E8" s="113"/>
      <c r="F8" s="113"/>
      <c r="G8" s="113"/>
      <c r="H8" s="113"/>
      <c r="I8" s="113"/>
      <c r="J8" s="113"/>
      <c r="K8" s="113"/>
      <c r="L8" s="113"/>
      <c r="M8" s="113"/>
      <c r="N8" s="113"/>
      <c r="O8" s="113"/>
      <c r="P8" s="113"/>
      <c r="Q8" s="113"/>
      <c r="R8" s="114"/>
    </row>
    <row r="9" spans="1:56" x14ac:dyDescent="0.15">
      <c r="A9" s="112"/>
      <c r="B9" s="113"/>
      <c r="C9" s="113"/>
      <c r="D9" s="113"/>
      <c r="E9" s="113"/>
      <c r="F9" s="113"/>
      <c r="G9" s="113"/>
      <c r="H9" s="113"/>
      <c r="I9" s="113"/>
      <c r="J9" s="113"/>
      <c r="K9" s="113"/>
      <c r="L9" s="113"/>
      <c r="M9" s="113"/>
      <c r="N9" s="113"/>
      <c r="O9" s="113"/>
      <c r="P9" s="113"/>
      <c r="Q9" s="113"/>
      <c r="R9" s="114"/>
    </row>
    <row r="10" spans="1:56" x14ac:dyDescent="0.15">
      <c r="A10" s="112"/>
      <c r="B10" s="113"/>
      <c r="C10" s="113"/>
      <c r="D10" s="113"/>
      <c r="E10" s="113"/>
      <c r="F10" s="113"/>
      <c r="G10" s="113"/>
      <c r="H10" s="113"/>
      <c r="I10" s="113"/>
      <c r="J10" s="113"/>
      <c r="K10" s="113"/>
      <c r="L10" s="113"/>
      <c r="M10" s="113"/>
      <c r="N10" s="113"/>
      <c r="O10" s="113"/>
      <c r="P10" s="113"/>
      <c r="Q10" s="113"/>
      <c r="R10" s="114"/>
    </row>
    <row r="11" spans="1:56" x14ac:dyDescent="0.15">
      <c r="A11" s="115"/>
      <c r="B11" s="116"/>
      <c r="C11" s="116"/>
      <c r="D11" s="116"/>
      <c r="E11" s="116"/>
      <c r="F11" s="116"/>
      <c r="G11" s="116"/>
      <c r="H11" s="116"/>
      <c r="I11" s="116"/>
      <c r="J11" s="116"/>
      <c r="K11" s="116"/>
      <c r="L11" s="116"/>
      <c r="M11" s="116"/>
      <c r="N11" s="116"/>
      <c r="O11" s="116"/>
      <c r="P11" s="116"/>
      <c r="Q11" s="116"/>
      <c r="R11" s="117"/>
    </row>
    <row r="12" spans="1:56" x14ac:dyDescent="0.15">
      <c r="A12" s="135" t="s">
        <v>1</v>
      </c>
      <c r="B12" s="135"/>
      <c r="C12" s="135"/>
      <c r="D12" s="135"/>
      <c r="E12" s="135" t="s">
        <v>2</v>
      </c>
      <c r="F12" s="135"/>
      <c r="G12" s="135"/>
      <c r="H12" s="135"/>
      <c r="I12" s="135" t="s">
        <v>3</v>
      </c>
      <c r="J12" s="135"/>
      <c r="K12" s="135"/>
      <c r="L12" s="135"/>
      <c r="M12" s="135" t="s">
        <v>4</v>
      </c>
      <c r="N12" s="135"/>
      <c r="O12" s="135"/>
      <c r="P12" s="135"/>
      <c r="Q12" s="135" t="s">
        <v>5</v>
      </c>
      <c r="R12" s="135"/>
      <c r="S12" s="135"/>
      <c r="T12" s="135"/>
      <c r="U12" s="135" t="s">
        <v>6</v>
      </c>
      <c r="V12" s="135"/>
      <c r="W12" s="135"/>
      <c r="X12" s="135"/>
      <c r="Y12" s="135" t="s">
        <v>7</v>
      </c>
      <c r="Z12" s="135"/>
      <c r="AA12" s="135"/>
      <c r="AB12" s="135"/>
      <c r="AC12" s="135" t="s">
        <v>8</v>
      </c>
      <c r="AD12" s="135"/>
      <c r="AE12" s="135"/>
      <c r="AF12" s="135"/>
      <c r="AG12" s="135" t="s">
        <v>9</v>
      </c>
      <c r="AH12" s="135"/>
      <c r="AI12" s="135"/>
      <c r="AJ12" s="135"/>
      <c r="AK12" s="135" t="s">
        <v>10</v>
      </c>
      <c r="AL12" s="135"/>
      <c r="AM12" s="135"/>
      <c r="AN12" s="135"/>
      <c r="AO12" s="135" t="s">
        <v>11</v>
      </c>
      <c r="AP12" s="135"/>
      <c r="AQ12" s="135"/>
      <c r="AR12" s="135"/>
      <c r="AS12" s="135" t="s">
        <v>12</v>
      </c>
      <c r="AT12" s="135"/>
      <c r="AU12" s="135"/>
      <c r="AV12" s="135"/>
      <c r="AW12" s="135" t="s">
        <v>13</v>
      </c>
      <c r="AX12" s="135"/>
      <c r="AY12" s="135"/>
      <c r="AZ12" s="135"/>
      <c r="BA12" s="135" t="s">
        <v>14</v>
      </c>
      <c r="BB12" s="135"/>
      <c r="BC12" s="135"/>
      <c r="BD12" s="135"/>
    </row>
    <row r="13" spans="1:56" x14ac:dyDescent="0.15">
      <c r="A13" s="131" t="s">
        <v>1508</v>
      </c>
      <c r="B13" s="132"/>
      <c r="C13" s="108" t="s">
        <v>1509</v>
      </c>
      <c r="D13" s="118"/>
      <c r="E13" s="131" t="s">
        <v>1604</v>
      </c>
      <c r="F13" s="132"/>
      <c r="G13" s="108"/>
      <c r="H13" s="118"/>
      <c r="I13" s="131" t="s">
        <v>1702</v>
      </c>
      <c r="J13" s="132"/>
      <c r="K13" s="108" t="s">
        <v>1703</v>
      </c>
      <c r="L13" s="118"/>
      <c r="M13" s="131" t="s">
        <v>1743</v>
      </c>
      <c r="N13" s="132"/>
      <c r="O13" s="108" t="s">
        <v>1744</v>
      </c>
      <c r="P13" s="118"/>
      <c r="Q13" s="131" t="s">
        <v>1816</v>
      </c>
      <c r="R13" s="132"/>
      <c r="S13" s="108" t="s">
        <v>1817</v>
      </c>
      <c r="T13" s="118"/>
      <c r="U13" s="131" t="s">
        <v>1857</v>
      </c>
      <c r="V13" s="130"/>
      <c r="W13" s="108" t="s">
        <v>1858</v>
      </c>
      <c r="X13" s="118"/>
      <c r="Y13" s="131" t="s">
        <v>1904</v>
      </c>
      <c r="Z13" s="132"/>
      <c r="AA13" s="108" t="s">
        <v>1817</v>
      </c>
      <c r="AB13" s="118"/>
      <c r="AC13" s="131" t="s">
        <v>1942</v>
      </c>
      <c r="AD13" s="132"/>
      <c r="AE13" s="108" t="s">
        <v>1705</v>
      </c>
      <c r="AF13" s="118"/>
      <c r="AG13" s="131" t="s">
        <v>1965</v>
      </c>
      <c r="AH13" s="132"/>
      <c r="AI13" s="108" t="s">
        <v>1705</v>
      </c>
      <c r="AJ13" s="118"/>
      <c r="AK13" s="131" t="s">
        <v>1995</v>
      </c>
      <c r="AL13" s="130"/>
      <c r="AM13" s="108" t="s">
        <v>1996</v>
      </c>
      <c r="AN13" s="118"/>
      <c r="AO13" s="129" t="s">
        <v>2018</v>
      </c>
      <c r="AP13" s="130"/>
      <c r="AQ13" s="108" t="s">
        <v>1705</v>
      </c>
      <c r="AR13" s="118"/>
      <c r="AS13" s="131" t="s">
        <v>2050</v>
      </c>
      <c r="AT13" s="132"/>
      <c r="AU13" s="108" t="s">
        <v>2051</v>
      </c>
      <c r="AV13" s="118"/>
      <c r="AW13" s="131" t="s">
        <v>1604</v>
      </c>
      <c r="AX13" s="132"/>
      <c r="AY13" s="108" t="s">
        <v>2119</v>
      </c>
      <c r="AZ13" s="118"/>
      <c r="BA13" s="131" t="s">
        <v>2126</v>
      </c>
      <c r="BB13" s="132"/>
      <c r="BC13" s="108" t="s">
        <v>2127</v>
      </c>
      <c r="BD13" s="108"/>
    </row>
    <row r="14" spans="1:56" x14ac:dyDescent="0.15">
      <c r="A14" s="131" t="s">
        <v>1510</v>
      </c>
      <c r="B14" s="132"/>
      <c r="C14" s="108" t="s">
        <v>1511</v>
      </c>
      <c r="D14" s="118"/>
      <c r="E14" s="131" t="s">
        <v>1605</v>
      </c>
      <c r="F14" s="132"/>
      <c r="G14" s="108" t="s">
        <v>1606</v>
      </c>
      <c r="H14" s="118"/>
      <c r="I14" s="131" t="s">
        <v>1704</v>
      </c>
      <c r="J14" s="132"/>
      <c r="K14" s="108" t="s">
        <v>1705</v>
      </c>
      <c r="L14" s="118"/>
      <c r="M14" s="131" t="s">
        <v>1745</v>
      </c>
      <c r="N14" s="132"/>
      <c r="O14" s="108" t="s">
        <v>1746</v>
      </c>
      <c r="P14" s="118"/>
      <c r="Q14" s="131" t="s">
        <v>1818</v>
      </c>
      <c r="R14" s="132"/>
      <c r="S14" s="108" t="s">
        <v>1817</v>
      </c>
      <c r="T14" s="118"/>
      <c r="U14" s="129" t="s">
        <v>1859</v>
      </c>
      <c r="V14" s="130"/>
      <c r="W14" s="108" t="s">
        <v>1860</v>
      </c>
      <c r="X14" s="118"/>
      <c r="Y14" s="129" t="s">
        <v>1905</v>
      </c>
      <c r="Z14" s="130"/>
      <c r="AA14" s="108" t="s">
        <v>1906</v>
      </c>
      <c r="AB14" s="118"/>
      <c r="AC14" s="129" t="s">
        <v>1943</v>
      </c>
      <c r="AD14" s="130"/>
      <c r="AE14" s="108" t="s">
        <v>1705</v>
      </c>
      <c r="AF14" s="118"/>
      <c r="AG14" s="129" t="s">
        <v>1966</v>
      </c>
      <c r="AH14" s="130"/>
      <c r="AI14" s="133" t="s">
        <v>1967</v>
      </c>
      <c r="AJ14" s="134"/>
      <c r="AK14" s="129" t="s">
        <v>1997</v>
      </c>
      <c r="AL14" s="130"/>
      <c r="AM14" s="108" t="s">
        <v>1705</v>
      </c>
      <c r="AN14" s="118"/>
      <c r="AO14" s="129" t="s">
        <v>2019</v>
      </c>
      <c r="AP14" s="130"/>
      <c r="AQ14" s="108" t="s">
        <v>2020</v>
      </c>
      <c r="AR14" s="118"/>
      <c r="AS14" s="131" t="s">
        <v>2052</v>
      </c>
      <c r="AT14" s="132"/>
      <c r="AU14" s="108" t="s">
        <v>2053</v>
      </c>
      <c r="AV14" s="118"/>
      <c r="AW14" s="131" t="s">
        <v>2120</v>
      </c>
      <c r="AX14" s="130"/>
      <c r="AY14" s="108" t="s">
        <v>2121</v>
      </c>
      <c r="AZ14" s="118"/>
      <c r="BA14" s="129" t="s">
        <v>2128</v>
      </c>
      <c r="BB14" s="130"/>
      <c r="BC14" s="108" t="s">
        <v>2129</v>
      </c>
      <c r="BD14" s="108"/>
    </row>
    <row r="15" spans="1:56" x14ac:dyDescent="0.15">
      <c r="A15" s="131" t="s">
        <v>1512</v>
      </c>
      <c r="B15" s="132"/>
      <c r="C15" s="108" t="s">
        <v>1513</v>
      </c>
      <c r="D15" s="118"/>
      <c r="E15" s="131" t="s">
        <v>1607</v>
      </c>
      <c r="F15" s="132"/>
      <c r="G15" s="108" t="s">
        <v>1608</v>
      </c>
      <c r="H15" s="118"/>
      <c r="I15" s="131" t="s">
        <v>1706</v>
      </c>
      <c r="J15" s="130"/>
      <c r="K15" s="108" t="s">
        <v>1707</v>
      </c>
      <c r="L15" s="118"/>
      <c r="M15" s="131" t="s">
        <v>1747</v>
      </c>
      <c r="N15" s="132"/>
      <c r="O15" s="108" t="s">
        <v>1744</v>
      </c>
      <c r="P15" s="118"/>
      <c r="Q15" s="131" t="s">
        <v>1819</v>
      </c>
      <c r="R15" s="132"/>
      <c r="S15" s="108" t="s">
        <v>1817</v>
      </c>
      <c r="T15" s="118"/>
      <c r="U15" s="129" t="s">
        <v>1861</v>
      </c>
      <c r="V15" s="130"/>
      <c r="W15" s="108" t="s">
        <v>1817</v>
      </c>
      <c r="X15" s="118"/>
      <c r="Y15" s="129" t="s">
        <v>1907</v>
      </c>
      <c r="Z15" s="130"/>
      <c r="AA15" s="108" t="s">
        <v>1817</v>
      </c>
      <c r="AB15" s="118"/>
      <c r="AC15" s="129" t="s">
        <v>1944</v>
      </c>
      <c r="AD15" s="130"/>
      <c r="AE15" s="108" t="s">
        <v>1945</v>
      </c>
      <c r="AF15" s="118"/>
      <c r="AG15" s="129" t="s">
        <v>1968</v>
      </c>
      <c r="AH15" s="130"/>
      <c r="AI15" s="133" t="s">
        <v>1705</v>
      </c>
      <c r="AJ15" s="134"/>
      <c r="AK15" s="126" t="s">
        <v>1998</v>
      </c>
      <c r="AL15" s="128"/>
      <c r="AM15" s="108" t="s">
        <v>1705</v>
      </c>
      <c r="AN15" s="118"/>
      <c r="AO15" s="129" t="s">
        <v>2021</v>
      </c>
      <c r="AP15" s="130"/>
      <c r="AQ15" s="108" t="s">
        <v>1705</v>
      </c>
      <c r="AR15" s="118"/>
      <c r="AS15" s="131" t="s">
        <v>2054</v>
      </c>
      <c r="AT15" s="132"/>
      <c r="AU15" s="108" t="s">
        <v>2055</v>
      </c>
      <c r="AV15" s="118"/>
      <c r="AW15" s="129" t="s">
        <v>2122</v>
      </c>
      <c r="AX15" s="130"/>
      <c r="AY15" s="108" t="s">
        <v>2123</v>
      </c>
      <c r="AZ15" s="118"/>
      <c r="BA15" s="129" t="s">
        <v>2130</v>
      </c>
      <c r="BB15" s="128"/>
      <c r="BC15" s="108" t="s">
        <v>2131</v>
      </c>
      <c r="BD15" s="108"/>
    </row>
    <row r="16" spans="1:56" x14ac:dyDescent="0.15">
      <c r="A16" s="131" t="s">
        <v>1514</v>
      </c>
      <c r="B16" s="132"/>
      <c r="C16" s="108" t="s">
        <v>1515</v>
      </c>
      <c r="D16" s="118"/>
      <c r="E16" s="131" t="s">
        <v>1609</v>
      </c>
      <c r="F16" s="130"/>
      <c r="G16" s="108" t="s">
        <v>1610</v>
      </c>
      <c r="H16" s="118"/>
      <c r="I16" s="129" t="s">
        <v>1708</v>
      </c>
      <c r="J16" s="128"/>
      <c r="K16" s="108" t="s">
        <v>1608</v>
      </c>
      <c r="L16" s="118"/>
      <c r="M16" s="131" t="s">
        <v>1748</v>
      </c>
      <c r="N16" s="132"/>
      <c r="O16" s="108" t="s">
        <v>1744</v>
      </c>
      <c r="P16" s="118"/>
      <c r="Q16" s="131" t="s">
        <v>1820</v>
      </c>
      <c r="R16" s="132"/>
      <c r="S16" s="108" t="s">
        <v>1817</v>
      </c>
      <c r="T16" s="118"/>
      <c r="U16" s="129" t="s">
        <v>1862</v>
      </c>
      <c r="V16" s="130"/>
      <c r="W16" s="108" t="s">
        <v>1863</v>
      </c>
      <c r="X16" s="118"/>
      <c r="Y16" s="129" t="s">
        <v>1908</v>
      </c>
      <c r="Z16" s="130"/>
      <c r="AA16" s="108" t="s">
        <v>1909</v>
      </c>
      <c r="AB16" s="118"/>
      <c r="AC16" s="126" t="s">
        <v>1946</v>
      </c>
      <c r="AD16" s="128"/>
      <c r="AE16" s="108" t="s">
        <v>1945</v>
      </c>
      <c r="AF16" s="118"/>
      <c r="AG16" s="129" t="s">
        <v>1969</v>
      </c>
      <c r="AH16" s="130"/>
      <c r="AI16" s="133" t="s">
        <v>1970</v>
      </c>
      <c r="AJ16" s="134"/>
      <c r="AK16" s="126" t="s">
        <v>1999</v>
      </c>
      <c r="AL16" s="128"/>
      <c r="AM16" s="108" t="s">
        <v>1705</v>
      </c>
      <c r="AN16" s="118"/>
      <c r="AO16" s="129" t="s">
        <v>2022</v>
      </c>
      <c r="AP16" s="130"/>
      <c r="AQ16" s="108" t="s">
        <v>1705</v>
      </c>
      <c r="AR16" s="118"/>
      <c r="AS16" s="131" t="s">
        <v>2056</v>
      </c>
      <c r="AT16" s="132"/>
      <c r="AU16" s="108" t="s">
        <v>2057</v>
      </c>
      <c r="AV16" s="118"/>
      <c r="AW16" s="126" t="s">
        <v>2124</v>
      </c>
      <c r="AX16" s="128"/>
      <c r="AY16" s="108" t="s">
        <v>2125</v>
      </c>
      <c r="AZ16" s="118"/>
      <c r="BA16" s="129" t="s">
        <v>2132</v>
      </c>
      <c r="BB16" s="128"/>
      <c r="BC16" s="108" t="s">
        <v>2133</v>
      </c>
      <c r="BD16" s="108"/>
    </row>
    <row r="17" spans="1:56" x14ac:dyDescent="0.15">
      <c r="A17" s="131" t="s">
        <v>1516</v>
      </c>
      <c r="B17" s="132"/>
      <c r="C17" s="108" t="s">
        <v>1517</v>
      </c>
      <c r="D17" s="118"/>
      <c r="E17" s="131" t="s">
        <v>1611</v>
      </c>
      <c r="F17" s="130"/>
      <c r="G17" s="108" t="s">
        <v>1612</v>
      </c>
      <c r="H17" s="118"/>
      <c r="I17" s="129" t="s">
        <v>1709</v>
      </c>
      <c r="J17" s="128"/>
      <c r="K17" s="108" t="s">
        <v>1710</v>
      </c>
      <c r="L17" s="118"/>
      <c r="M17" s="131" t="s">
        <v>1749</v>
      </c>
      <c r="N17" s="132"/>
      <c r="O17" s="108" t="s">
        <v>1750</v>
      </c>
      <c r="P17" s="118"/>
      <c r="Q17" s="129" t="s">
        <v>1821</v>
      </c>
      <c r="R17" s="130"/>
      <c r="S17" s="108" t="s">
        <v>1608</v>
      </c>
      <c r="T17" s="118"/>
      <c r="U17" s="129" t="s">
        <v>1864</v>
      </c>
      <c r="V17" s="130"/>
      <c r="W17" s="108" t="s">
        <v>1865</v>
      </c>
      <c r="X17" s="118"/>
      <c r="Y17" s="126" t="s">
        <v>1910</v>
      </c>
      <c r="Z17" s="128"/>
      <c r="AA17" s="108" t="s">
        <v>1911</v>
      </c>
      <c r="AB17" s="118"/>
      <c r="AC17" s="126" t="s">
        <v>1947</v>
      </c>
      <c r="AD17" s="128"/>
      <c r="AE17" s="108" t="s">
        <v>1948</v>
      </c>
      <c r="AF17" s="118"/>
      <c r="AG17" s="129" t="s">
        <v>1971</v>
      </c>
      <c r="AH17" s="128"/>
      <c r="AI17" s="108" t="s">
        <v>1972</v>
      </c>
      <c r="AJ17" s="118"/>
      <c r="AK17" s="126" t="s">
        <v>2000</v>
      </c>
      <c r="AL17" s="127"/>
      <c r="AM17" s="108" t="s">
        <v>2001</v>
      </c>
      <c r="AN17" s="118"/>
      <c r="AO17" s="129" t="s">
        <v>2023</v>
      </c>
      <c r="AP17" s="128"/>
      <c r="AQ17" s="108" t="s">
        <v>1705</v>
      </c>
      <c r="AR17" s="118"/>
      <c r="AS17" s="131" t="s">
        <v>2058</v>
      </c>
      <c r="AT17" s="130"/>
      <c r="AU17" s="108" t="s">
        <v>2059</v>
      </c>
      <c r="AV17" s="108"/>
      <c r="BA17" s="126" t="s">
        <v>2134</v>
      </c>
      <c r="BB17" s="128"/>
      <c r="BC17" s="108" t="s">
        <v>2135</v>
      </c>
      <c r="BD17" s="108"/>
    </row>
    <row r="18" spans="1:56" x14ac:dyDescent="0.15">
      <c r="A18" s="131" t="s">
        <v>1518</v>
      </c>
      <c r="B18" s="132"/>
      <c r="C18" s="108" t="s">
        <v>1519</v>
      </c>
      <c r="D18" s="118"/>
      <c r="E18" s="129" t="s">
        <v>1613</v>
      </c>
      <c r="F18" s="128"/>
      <c r="G18" s="108" t="s">
        <v>1608</v>
      </c>
      <c r="H18" s="118"/>
      <c r="I18" s="129" t="s">
        <v>1711</v>
      </c>
      <c r="J18" s="128"/>
      <c r="K18" s="108" t="s">
        <v>1712</v>
      </c>
      <c r="L18" s="118"/>
      <c r="M18" s="129" t="s">
        <v>1751</v>
      </c>
      <c r="N18" s="130"/>
      <c r="O18" s="108" t="s">
        <v>1752</v>
      </c>
      <c r="P18" s="118"/>
      <c r="Q18" s="129" t="s">
        <v>1822</v>
      </c>
      <c r="R18" s="130"/>
      <c r="S18" s="108" t="s">
        <v>1823</v>
      </c>
      <c r="T18" s="118"/>
      <c r="U18" s="129" t="s">
        <v>1866</v>
      </c>
      <c r="V18" s="130"/>
      <c r="W18" s="108" t="s">
        <v>1608</v>
      </c>
      <c r="X18" s="118"/>
      <c r="Y18" s="126" t="s">
        <v>1912</v>
      </c>
      <c r="Z18" s="128"/>
      <c r="AA18" s="108" t="s">
        <v>1913</v>
      </c>
      <c r="AB18" s="118"/>
      <c r="AC18" s="126" t="s">
        <v>1949</v>
      </c>
      <c r="AD18" s="128"/>
      <c r="AE18" s="108" t="s">
        <v>1948</v>
      </c>
      <c r="AF18" s="118"/>
      <c r="AG18" s="126" t="s">
        <v>1973</v>
      </c>
      <c r="AH18" s="128"/>
      <c r="AI18" s="108" t="s">
        <v>1705</v>
      </c>
      <c r="AJ18" s="118"/>
      <c r="AK18" s="124" t="s">
        <v>2002</v>
      </c>
      <c r="AL18" s="127"/>
      <c r="AM18" s="108" t="s">
        <v>2003</v>
      </c>
      <c r="AN18" s="118"/>
      <c r="AO18" s="126" t="s">
        <v>2024</v>
      </c>
      <c r="AP18" s="128"/>
      <c r="AQ18" s="108" t="s">
        <v>2025</v>
      </c>
      <c r="AR18" s="118"/>
      <c r="AS18" s="131" t="s">
        <v>2060</v>
      </c>
      <c r="AT18" s="130"/>
      <c r="AU18" s="108" t="s">
        <v>2061</v>
      </c>
      <c r="AV18" s="108"/>
      <c r="BA18" s="126" t="s">
        <v>2136</v>
      </c>
      <c r="BB18" s="125"/>
      <c r="BC18" s="108" t="s">
        <v>2137</v>
      </c>
      <c r="BD18" s="108"/>
    </row>
    <row r="19" spans="1:56" x14ac:dyDescent="0.15">
      <c r="A19" s="131" t="s">
        <v>1520</v>
      </c>
      <c r="B19" s="130"/>
      <c r="C19" s="108" t="s">
        <v>1521</v>
      </c>
      <c r="D19" s="118"/>
      <c r="E19" s="129" t="s">
        <v>1614</v>
      </c>
      <c r="F19" s="128"/>
      <c r="G19" s="108" t="s">
        <v>1615</v>
      </c>
      <c r="H19" s="118"/>
      <c r="I19" s="129" t="s">
        <v>1713</v>
      </c>
      <c r="J19" s="128"/>
      <c r="K19" s="108" t="s">
        <v>1714</v>
      </c>
      <c r="L19" s="118"/>
      <c r="M19" s="129" t="s">
        <v>1753</v>
      </c>
      <c r="N19" s="130"/>
      <c r="O19" s="108" t="s">
        <v>1754</v>
      </c>
      <c r="P19" s="118"/>
      <c r="Q19" s="129" t="s">
        <v>1824</v>
      </c>
      <c r="R19" s="130"/>
      <c r="S19" s="108" t="s">
        <v>1825</v>
      </c>
      <c r="T19" s="118"/>
      <c r="U19" s="129" t="s">
        <v>1867</v>
      </c>
      <c r="V19" s="130"/>
      <c r="W19" s="108" t="s">
        <v>1868</v>
      </c>
      <c r="X19" s="118"/>
      <c r="Y19" s="126" t="s">
        <v>1914</v>
      </c>
      <c r="Z19" s="127"/>
      <c r="AA19" s="108" t="s">
        <v>1915</v>
      </c>
      <c r="AB19" s="118"/>
      <c r="AC19" s="124" t="s">
        <v>1950</v>
      </c>
      <c r="AD19" s="127"/>
      <c r="AE19" s="108" t="s">
        <v>1951</v>
      </c>
      <c r="AF19" s="118"/>
      <c r="AG19" s="126" t="s">
        <v>1974</v>
      </c>
      <c r="AH19" s="128"/>
      <c r="AI19" s="108" t="s">
        <v>1975</v>
      </c>
      <c r="AJ19" s="118"/>
      <c r="AK19" s="124" t="s">
        <v>2004</v>
      </c>
      <c r="AL19" s="127"/>
      <c r="AM19" s="108" t="s">
        <v>1705</v>
      </c>
      <c r="AN19" s="118"/>
      <c r="AO19" s="126" t="s">
        <v>2026</v>
      </c>
      <c r="AP19" s="127"/>
      <c r="AQ19" s="108" t="s">
        <v>1756</v>
      </c>
      <c r="AR19" s="118"/>
      <c r="AS19" s="129" t="s">
        <v>2062</v>
      </c>
      <c r="AT19" s="130"/>
      <c r="AU19" s="108" t="s">
        <v>2063</v>
      </c>
      <c r="AV19" s="108"/>
      <c r="BA19" s="126" t="s">
        <v>2138</v>
      </c>
      <c r="BB19" s="122"/>
      <c r="BC19" s="108" t="s">
        <v>2139</v>
      </c>
      <c r="BD19" s="108"/>
    </row>
    <row r="20" spans="1:56" x14ac:dyDescent="0.15">
      <c r="A20" s="129" t="s">
        <v>1522</v>
      </c>
      <c r="B20" s="130"/>
      <c r="C20" s="108" t="s">
        <v>1523</v>
      </c>
      <c r="D20" s="118"/>
      <c r="E20" s="126" t="s">
        <v>1616</v>
      </c>
      <c r="F20" s="128"/>
      <c r="G20" s="108" t="s">
        <v>1617</v>
      </c>
      <c r="H20" s="118"/>
      <c r="I20" s="126" t="s">
        <v>1715</v>
      </c>
      <c r="J20" s="128"/>
      <c r="K20" s="108" t="s">
        <v>1716</v>
      </c>
      <c r="L20" s="118"/>
      <c r="M20" s="129" t="s">
        <v>1755</v>
      </c>
      <c r="N20" s="130"/>
      <c r="O20" s="108" t="s">
        <v>1756</v>
      </c>
      <c r="P20" s="118"/>
      <c r="Q20" s="126" t="s">
        <v>1826</v>
      </c>
      <c r="R20" s="128"/>
      <c r="S20" s="108" t="s">
        <v>1827</v>
      </c>
      <c r="T20" s="118"/>
      <c r="U20" s="129" t="s">
        <v>1869</v>
      </c>
      <c r="V20" s="130"/>
      <c r="W20" s="108" t="s">
        <v>1870</v>
      </c>
      <c r="X20" s="118"/>
      <c r="Y20" s="126" t="s">
        <v>1916</v>
      </c>
      <c r="Z20" s="127"/>
      <c r="AA20" s="108" t="s">
        <v>1911</v>
      </c>
      <c r="AB20" s="118"/>
      <c r="AC20" s="124" t="s">
        <v>1952</v>
      </c>
      <c r="AD20" s="127"/>
      <c r="AE20" s="108" t="s">
        <v>1953</v>
      </c>
      <c r="AF20" s="118"/>
      <c r="AG20" s="126" t="s">
        <v>1976</v>
      </c>
      <c r="AH20" s="127"/>
      <c r="AI20" s="108" t="s">
        <v>1705</v>
      </c>
      <c r="AJ20" s="118"/>
      <c r="AK20" s="120" t="s">
        <v>2005</v>
      </c>
      <c r="AL20" s="127"/>
      <c r="AM20" s="108" t="s">
        <v>2006</v>
      </c>
      <c r="AN20" s="118"/>
      <c r="AO20" s="124" t="s">
        <v>2027</v>
      </c>
      <c r="AP20" s="127"/>
      <c r="AQ20" s="108" t="s">
        <v>1986</v>
      </c>
      <c r="AR20" s="118"/>
      <c r="AS20" s="129" t="s">
        <v>2064</v>
      </c>
      <c r="AT20" s="130"/>
      <c r="AU20" s="108" t="s">
        <v>2065</v>
      </c>
      <c r="AV20" s="108"/>
      <c r="BA20" s="126" t="s">
        <v>2140</v>
      </c>
      <c r="BB20" s="108"/>
      <c r="BC20" s="108" t="s">
        <v>2141</v>
      </c>
      <c r="BD20" s="108"/>
    </row>
    <row r="21" spans="1:56" x14ac:dyDescent="0.15">
      <c r="A21" s="129" t="s">
        <v>1524</v>
      </c>
      <c r="B21" s="130"/>
      <c r="C21" s="108" t="s">
        <v>1525</v>
      </c>
      <c r="D21" s="118"/>
      <c r="E21" s="126" t="s">
        <v>1618</v>
      </c>
      <c r="F21" s="128"/>
      <c r="G21" s="108" t="s">
        <v>1619</v>
      </c>
      <c r="H21" s="118"/>
      <c r="I21" s="126" t="s">
        <v>1717</v>
      </c>
      <c r="J21" s="127"/>
      <c r="K21" s="108" t="s">
        <v>1718</v>
      </c>
      <c r="L21" s="118"/>
      <c r="M21" s="129" t="s">
        <v>1757</v>
      </c>
      <c r="N21" s="130"/>
      <c r="O21" s="108" t="s">
        <v>1758</v>
      </c>
      <c r="P21" s="118"/>
      <c r="Q21" s="126" t="s">
        <v>1828</v>
      </c>
      <c r="R21" s="128"/>
      <c r="S21" s="108" t="s">
        <v>1829</v>
      </c>
      <c r="T21" s="118"/>
      <c r="U21" s="129" t="s">
        <v>1871</v>
      </c>
      <c r="V21" s="128"/>
      <c r="W21" s="108" t="s">
        <v>1858</v>
      </c>
      <c r="X21" s="118"/>
      <c r="Y21" s="126" t="s">
        <v>1917</v>
      </c>
      <c r="Z21" s="125"/>
      <c r="AA21" s="108" t="s">
        <v>1918</v>
      </c>
      <c r="AB21" s="118"/>
      <c r="AC21" s="124" t="s">
        <v>1954</v>
      </c>
      <c r="AD21" s="127"/>
      <c r="AE21" s="108" t="s">
        <v>1756</v>
      </c>
      <c r="AF21" s="118"/>
      <c r="AG21" s="124" t="s">
        <v>1977</v>
      </c>
      <c r="AH21" s="127"/>
      <c r="AI21" s="108" t="s">
        <v>1705</v>
      </c>
      <c r="AJ21" s="118"/>
      <c r="AK21" s="120" t="s">
        <v>2007</v>
      </c>
      <c r="AL21" s="125"/>
      <c r="AM21" s="108" t="s">
        <v>1975</v>
      </c>
      <c r="AN21" s="118"/>
      <c r="AO21" s="124" t="s">
        <v>2028</v>
      </c>
      <c r="AP21" s="125"/>
      <c r="AQ21" s="108" t="s">
        <v>2029</v>
      </c>
      <c r="AR21" s="118"/>
      <c r="AS21" s="129" t="s">
        <v>2066</v>
      </c>
      <c r="AT21" s="128"/>
      <c r="AU21" s="108" t="s">
        <v>2067</v>
      </c>
      <c r="AV21" s="108"/>
      <c r="BA21" s="120" t="s">
        <v>2142</v>
      </c>
      <c r="BB21" s="108"/>
      <c r="BC21" s="108" t="s">
        <v>2143</v>
      </c>
      <c r="BD21" s="108"/>
    </row>
    <row r="22" spans="1:56" x14ac:dyDescent="0.15">
      <c r="A22" s="129" t="s">
        <v>1526</v>
      </c>
      <c r="B22" s="130"/>
      <c r="C22" s="108" t="s">
        <v>1527</v>
      </c>
      <c r="D22" s="118"/>
      <c r="E22" s="126" t="s">
        <v>1620</v>
      </c>
      <c r="F22" s="128"/>
      <c r="G22" s="108" t="s">
        <v>1621</v>
      </c>
      <c r="H22" s="118"/>
      <c r="I22" s="126" t="s">
        <v>1719</v>
      </c>
      <c r="J22" s="127"/>
      <c r="K22" s="108" t="s">
        <v>1720</v>
      </c>
      <c r="L22" s="118"/>
      <c r="M22" s="129" t="s">
        <v>1759</v>
      </c>
      <c r="N22" s="130"/>
      <c r="O22" s="108" t="s">
        <v>1760</v>
      </c>
      <c r="P22" s="118"/>
      <c r="Q22" s="126" t="s">
        <v>1830</v>
      </c>
      <c r="R22" s="127"/>
      <c r="S22" s="108" t="s">
        <v>1831</v>
      </c>
      <c r="T22" s="118"/>
      <c r="U22" s="129" t="s">
        <v>1872</v>
      </c>
      <c r="V22" s="128"/>
      <c r="W22" s="108" t="s">
        <v>1873</v>
      </c>
      <c r="X22" s="118"/>
      <c r="Y22" s="124" t="s">
        <v>1919</v>
      </c>
      <c r="Z22" s="125"/>
      <c r="AA22" s="108" t="s">
        <v>1920</v>
      </c>
      <c r="AB22" s="118"/>
      <c r="AC22" s="124" t="s">
        <v>1955</v>
      </c>
      <c r="AD22" s="127"/>
      <c r="AE22" s="108" t="s">
        <v>1956</v>
      </c>
      <c r="AF22" s="118"/>
      <c r="AG22" s="124" t="s">
        <v>1978</v>
      </c>
      <c r="AH22" s="125"/>
      <c r="AI22" s="108" t="s">
        <v>1705</v>
      </c>
      <c r="AJ22" s="118"/>
      <c r="AK22" s="120" t="s">
        <v>2008</v>
      </c>
      <c r="AL22" s="123"/>
      <c r="AM22" s="108" t="s">
        <v>2009</v>
      </c>
      <c r="AN22" s="118"/>
      <c r="AO22" s="120" t="s">
        <v>2030</v>
      </c>
      <c r="AP22" s="125"/>
      <c r="AQ22" s="108" t="s">
        <v>2031</v>
      </c>
      <c r="AR22" s="118"/>
      <c r="AS22" s="129" t="s">
        <v>2068</v>
      </c>
      <c r="AT22" s="128"/>
      <c r="AU22" s="108" t="s">
        <v>1781</v>
      </c>
      <c r="AV22" s="108"/>
      <c r="BA22" s="107" t="s">
        <v>2144</v>
      </c>
      <c r="BB22" s="108"/>
      <c r="BC22" s="108" t="s">
        <v>2145</v>
      </c>
      <c r="BD22" s="108"/>
    </row>
    <row r="23" spans="1:56" x14ac:dyDescent="0.15">
      <c r="A23" s="129" t="s">
        <v>1528</v>
      </c>
      <c r="B23" s="130"/>
      <c r="C23" s="108" t="s">
        <v>1529</v>
      </c>
      <c r="D23" s="118"/>
      <c r="E23" s="126" t="s">
        <v>1622</v>
      </c>
      <c r="F23" s="128"/>
      <c r="G23" s="108" t="s">
        <v>1623</v>
      </c>
      <c r="H23" s="118"/>
      <c r="I23" s="126" t="s">
        <v>1721</v>
      </c>
      <c r="J23" s="125"/>
      <c r="K23" s="108" t="s">
        <v>1722</v>
      </c>
      <c r="L23" s="118"/>
      <c r="M23" s="129" t="s">
        <v>1761</v>
      </c>
      <c r="N23" s="130"/>
      <c r="O23" s="108" t="s">
        <v>1762</v>
      </c>
      <c r="P23" s="118"/>
      <c r="Q23" s="126" t="s">
        <v>1832</v>
      </c>
      <c r="R23" s="127"/>
      <c r="S23" s="108" t="s">
        <v>1833</v>
      </c>
      <c r="T23" s="118"/>
      <c r="U23" s="129" t="s">
        <v>1874</v>
      </c>
      <c r="V23" s="128"/>
      <c r="W23" s="108" t="s">
        <v>1875</v>
      </c>
      <c r="X23" s="118"/>
      <c r="Y23" s="124" t="s">
        <v>1921</v>
      </c>
      <c r="Z23" s="123"/>
      <c r="AA23" s="108" t="s">
        <v>1922</v>
      </c>
      <c r="AB23" s="118"/>
      <c r="AC23" s="120" t="s">
        <v>1957</v>
      </c>
      <c r="AD23" s="125"/>
      <c r="AE23" s="108" t="s">
        <v>1958</v>
      </c>
      <c r="AF23" s="118"/>
      <c r="AG23" s="124" t="s">
        <v>1979</v>
      </c>
      <c r="AH23" s="125"/>
      <c r="AI23" s="108" t="s">
        <v>1980</v>
      </c>
      <c r="AJ23" s="118"/>
      <c r="AK23" s="119" t="s">
        <v>2010</v>
      </c>
      <c r="AL23" s="122"/>
      <c r="AM23" s="108" t="s">
        <v>2011</v>
      </c>
      <c r="AN23" s="118"/>
      <c r="AO23" s="120" t="s">
        <v>2032</v>
      </c>
      <c r="AP23" s="125"/>
      <c r="AQ23" s="108" t="s">
        <v>1705</v>
      </c>
      <c r="AR23" s="118"/>
      <c r="AS23" s="129" t="s">
        <v>2069</v>
      </c>
      <c r="AT23" s="128"/>
      <c r="AU23" s="108" t="s">
        <v>2070</v>
      </c>
      <c r="AV23" s="108"/>
    </row>
    <row r="24" spans="1:56" x14ac:dyDescent="0.15">
      <c r="A24" s="129" t="s">
        <v>1530</v>
      </c>
      <c r="B24" s="130"/>
      <c r="C24" s="108" t="s">
        <v>1531</v>
      </c>
      <c r="D24" s="118"/>
      <c r="E24" s="126" t="s">
        <v>1624</v>
      </c>
      <c r="F24" s="127"/>
      <c r="G24" s="108" t="s">
        <v>1625</v>
      </c>
      <c r="H24" s="118"/>
      <c r="I24" s="126" t="s">
        <v>1723</v>
      </c>
      <c r="J24" s="125"/>
      <c r="K24" s="108" t="s">
        <v>1724</v>
      </c>
      <c r="L24" s="118"/>
      <c r="M24" s="129" t="s">
        <v>1763</v>
      </c>
      <c r="N24" s="130"/>
      <c r="O24" s="108" t="s">
        <v>1764</v>
      </c>
      <c r="P24" s="118"/>
      <c r="Q24" s="124" t="s">
        <v>1834</v>
      </c>
      <c r="R24" s="125"/>
      <c r="S24" s="108" t="s">
        <v>1835</v>
      </c>
      <c r="T24" s="118"/>
      <c r="U24" s="126" t="s">
        <v>1876</v>
      </c>
      <c r="V24" s="128"/>
      <c r="W24" s="108" t="s">
        <v>1877</v>
      </c>
      <c r="X24" s="118"/>
      <c r="Y24" s="120" t="s">
        <v>1923</v>
      </c>
      <c r="Z24" s="123"/>
      <c r="AA24" s="108" t="s">
        <v>1924</v>
      </c>
      <c r="AB24" s="118"/>
      <c r="AC24" s="120" t="s">
        <v>1959</v>
      </c>
      <c r="AD24" s="125"/>
      <c r="AE24" s="108" t="s">
        <v>1960</v>
      </c>
      <c r="AF24" s="118"/>
      <c r="AG24" s="120" t="s">
        <v>1981</v>
      </c>
      <c r="AH24" s="125"/>
      <c r="AI24" s="108" t="s">
        <v>1982</v>
      </c>
      <c r="AJ24" s="118"/>
      <c r="AK24" s="107" t="s">
        <v>2012</v>
      </c>
      <c r="AL24" s="108"/>
      <c r="AM24" s="108" t="s">
        <v>2013</v>
      </c>
      <c r="AN24" s="118"/>
      <c r="AO24" s="120" t="s">
        <v>2033</v>
      </c>
      <c r="AP24" s="125"/>
      <c r="AQ24" s="108" t="s">
        <v>2034</v>
      </c>
      <c r="AR24" s="118"/>
      <c r="AS24" s="129" t="s">
        <v>2071</v>
      </c>
      <c r="AT24" s="128"/>
      <c r="AU24" s="108" t="s">
        <v>2072</v>
      </c>
      <c r="AV24" s="108"/>
    </row>
    <row r="25" spans="1:56" x14ac:dyDescent="0.15">
      <c r="A25" s="129" t="s">
        <v>1532</v>
      </c>
      <c r="B25" s="130"/>
      <c r="C25" s="108" t="s">
        <v>1533</v>
      </c>
      <c r="D25" s="118"/>
      <c r="E25" s="126" t="s">
        <v>1626</v>
      </c>
      <c r="F25" s="127"/>
      <c r="G25" s="108" t="s">
        <v>1627</v>
      </c>
      <c r="H25" s="118"/>
      <c r="I25" s="126" t="s">
        <v>1725</v>
      </c>
      <c r="J25" s="123"/>
      <c r="K25" s="108" t="s">
        <v>1726</v>
      </c>
      <c r="L25" s="118"/>
      <c r="M25" s="126" t="s">
        <v>1765</v>
      </c>
      <c r="N25" s="128"/>
      <c r="O25" s="108" t="s">
        <v>1766</v>
      </c>
      <c r="P25" s="118"/>
      <c r="Q25" s="124" t="s">
        <v>1836</v>
      </c>
      <c r="R25" s="125"/>
      <c r="S25" s="108" t="s">
        <v>1837</v>
      </c>
      <c r="T25" s="118"/>
      <c r="U25" s="126" t="s">
        <v>1878</v>
      </c>
      <c r="V25" s="128"/>
      <c r="W25" s="108" t="s">
        <v>1879</v>
      </c>
      <c r="X25" s="118"/>
      <c r="Y25" s="120" t="s">
        <v>1925</v>
      </c>
      <c r="Z25" s="122"/>
      <c r="AA25" s="108" t="s">
        <v>1926</v>
      </c>
      <c r="AB25" s="118"/>
      <c r="AC25" s="120" t="s">
        <v>1961</v>
      </c>
      <c r="AD25" s="125"/>
      <c r="AE25" s="108" t="s">
        <v>1962</v>
      </c>
      <c r="AF25" s="118"/>
      <c r="AG25" s="120" t="s">
        <v>1983</v>
      </c>
      <c r="AH25" s="123"/>
      <c r="AI25" s="108" t="s">
        <v>1984</v>
      </c>
      <c r="AJ25" s="118"/>
      <c r="AK25" s="107" t="s">
        <v>2014</v>
      </c>
      <c r="AL25" s="108"/>
      <c r="AM25" s="108" t="s">
        <v>2015</v>
      </c>
      <c r="AN25" s="118"/>
      <c r="AO25" s="120" t="s">
        <v>2035</v>
      </c>
      <c r="AP25" s="125"/>
      <c r="AQ25" s="108" t="s">
        <v>2036</v>
      </c>
      <c r="AR25" s="118"/>
      <c r="AS25" s="126" t="s">
        <v>2073</v>
      </c>
      <c r="AT25" s="127"/>
      <c r="AU25" s="108" t="s">
        <v>2074</v>
      </c>
      <c r="AV25" s="108"/>
    </row>
    <row r="26" spans="1:56" x14ac:dyDescent="0.15">
      <c r="A26" s="129" t="s">
        <v>1534</v>
      </c>
      <c r="B26" s="130"/>
      <c r="C26" s="108" t="s">
        <v>1535</v>
      </c>
      <c r="D26" s="118"/>
      <c r="E26" s="126" t="s">
        <v>1628</v>
      </c>
      <c r="F26" s="127"/>
      <c r="G26" s="108" t="s">
        <v>1629</v>
      </c>
      <c r="H26" s="118"/>
      <c r="I26" s="124" t="s">
        <v>1727</v>
      </c>
      <c r="J26" s="123"/>
      <c r="K26" s="108" t="s">
        <v>1728</v>
      </c>
      <c r="L26" s="118"/>
      <c r="M26" s="126" t="s">
        <v>1767</v>
      </c>
      <c r="N26" s="128"/>
      <c r="O26" s="108" t="s">
        <v>1754</v>
      </c>
      <c r="P26" s="118"/>
      <c r="Q26" s="124" t="s">
        <v>1838</v>
      </c>
      <c r="R26" s="123"/>
      <c r="S26" s="108" t="s">
        <v>1839</v>
      </c>
      <c r="T26" s="118"/>
      <c r="U26" s="126" t="s">
        <v>1880</v>
      </c>
      <c r="V26" s="128"/>
      <c r="W26" s="108" t="s">
        <v>1777</v>
      </c>
      <c r="X26" s="118"/>
      <c r="Y26" s="120" t="s">
        <v>1927</v>
      </c>
      <c r="Z26" s="121"/>
      <c r="AA26" s="108" t="s">
        <v>1591</v>
      </c>
      <c r="AB26" s="118"/>
      <c r="AC26" s="107" t="s">
        <v>1963</v>
      </c>
      <c r="AD26" s="122"/>
      <c r="AE26" s="108" t="s">
        <v>1964</v>
      </c>
      <c r="AF26" s="118"/>
      <c r="AG26" s="120" t="s">
        <v>1985</v>
      </c>
      <c r="AH26" s="122"/>
      <c r="AI26" s="108" t="s">
        <v>1986</v>
      </c>
      <c r="AJ26" s="118"/>
      <c r="AK26" s="107" t="s">
        <v>2016</v>
      </c>
      <c r="AL26" s="121"/>
      <c r="AM26" s="108" t="s">
        <v>2017</v>
      </c>
      <c r="AN26" s="118"/>
      <c r="AO26" s="120" t="s">
        <v>2037</v>
      </c>
      <c r="AP26" s="125"/>
      <c r="AQ26" s="108" t="s">
        <v>2038</v>
      </c>
      <c r="AR26" s="118"/>
      <c r="AS26" s="126" t="s">
        <v>2075</v>
      </c>
      <c r="AT26" s="127"/>
      <c r="AU26" s="108" t="s">
        <v>2076</v>
      </c>
      <c r="AV26" s="108"/>
    </row>
    <row r="27" spans="1:56" x14ac:dyDescent="0.15">
      <c r="A27" s="129" t="s">
        <v>1536</v>
      </c>
      <c r="B27" s="128"/>
      <c r="C27" s="108" t="s">
        <v>1537</v>
      </c>
      <c r="D27" s="118"/>
      <c r="E27" s="126" t="s">
        <v>1630</v>
      </c>
      <c r="F27" s="127"/>
      <c r="G27" s="108" t="s">
        <v>1612</v>
      </c>
      <c r="H27" s="118"/>
      <c r="I27" s="124" t="s">
        <v>1729</v>
      </c>
      <c r="J27" s="122"/>
      <c r="K27" s="108" t="s">
        <v>1730</v>
      </c>
      <c r="L27" s="118"/>
      <c r="M27" s="126" t="s">
        <v>1768</v>
      </c>
      <c r="N27" s="128"/>
      <c r="O27" s="108" t="s">
        <v>1769</v>
      </c>
      <c r="P27" s="118"/>
      <c r="Q27" s="120" t="s">
        <v>1840</v>
      </c>
      <c r="R27" s="123"/>
      <c r="S27" s="108" t="s">
        <v>1839</v>
      </c>
      <c r="T27" s="118"/>
      <c r="U27" s="126" t="s">
        <v>1881</v>
      </c>
      <c r="V27" s="128"/>
      <c r="W27" s="108" t="s">
        <v>1882</v>
      </c>
      <c r="X27" s="118"/>
      <c r="Y27" s="120" t="s">
        <v>1928</v>
      </c>
      <c r="Z27" s="121"/>
      <c r="AA27" s="108" t="s">
        <v>1929</v>
      </c>
      <c r="AB27" s="108"/>
      <c r="AG27" s="119" t="s">
        <v>1987</v>
      </c>
      <c r="AH27" s="122"/>
      <c r="AI27" s="108" t="s">
        <v>1988</v>
      </c>
      <c r="AJ27" s="108"/>
      <c r="AK27" s="106"/>
      <c r="AL27" s="106"/>
      <c r="AN27" s="106"/>
      <c r="AO27" s="120" t="s">
        <v>2039</v>
      </c>
      <c r="AP27" s="123"/>
      <c r="AQ27" s="108" t="s">
        <v>2040</v>
      </c>
      <c r="AR27" s="118"/>
      <c r="AS27" s="126" t="s">
        <v>2077</v>
      </c>
      <c r="AT27" s="127"/>
      <c r="AU27" s="108" t="s">
        <v>2078</v>
      </c>
      <c r="AV27" s="108"/>
    </row>
    <row r="28" spans="1:56" x14ac:dyDescent="0.15">
      <c r="A28" s="129" t="s">
        <v>1538</v>
      </c>
      <c r="B28" s="128"/>
      <c r="C28" s="108" t="s">
        <v>1539</v>
      </c>
      <c r="D28" s="118"/>
      <c r="E28" s="126" t="s">
        <v>1631</v>
      </c>
      <c r="F28" s="127"/>
      <c r="G28" s="108" t="s">
        <v>1612</v>
      </c>
      <c r="H28" s="118"/>
      <c r="I28" s="120" t="s">
        <v>1731</v>
      </c>
      <c r="J28" s="108"/>
      <c r="K28" s="108" t="s">
        <v>1732</v>
      </c>
      <c r="L28" s="118"/>
      <c r="M28" s="126" t="s">
        <v>1770</v>
      </c>
      <c r="N28" s="128"/>
      <c r="O28" s="108" t="s">
        <v>1771</v>
      </c>
      <c r="P28" s="118"/>
      <c r="Q28" s="120" t="s">
        <v>1841</v>
      </c>
      <c r="R28" s="123"/>
      <c r="S28" s="108" t="s">
        <v>1842</v>
      </c>
      <c r="T28" s="118"/>
      <c r="U28" s="126" t="s">
        <v>1883</v>
      </c>
      <c r="V28" s="127"/>
      <c r="W28" s="108" t="s">
        <v>1884</v>
      </c>
      <c r="X28" s="118"/>
      <c r="Y28" s="119" t="s">
        <v>1930</v>
      </c>
      <c r="Z28" s="121"/>
      <c r="AA28" s="108" t="s">
        <v>1931</v>
      </c>
      <c r="AB28" s="108"/>
      <c r="AG28" s="107" t="s">
        <v>1989</v>
      </c>
      <c r="AH28" s="108"/>
      <c r="AI28" s="108" t="s">
        <v>1990</v>
      </c>
      <c r="AJ28" s="108"/>
      <c r="AK28" s="106"/>
      <c r="AL28" s="106"/>
      <c r="AN28" s="106"/>
      <c r="AO28" s="120" t="s">
        <v>2041</v>
      </c>
      <c r="AP28" s="122"/>
      <c r="AQ28" s="108" t="s">
        <v>1777</v>
      </c>
      <c r="AR28" s="118"/>
      <c r="AS28" s="126" t="s">
        <v>2079</v>
      </c>
      <c r="AT28" s="127"/>
      <c r="AU28" s="108" t="s">
        <v>2080</v>
      </c>
      <c r="AV28" s="108"/>
    </row>
    <row r="29" spans="1:56" x14ac:dyDescent="0.15">
      <c r="A29" s="126" t="s">
        <v>1540</v>
      </c>
      <c r="B29" s="128"/>
      <c r="C29" s="108" t="s">
        <v>1541</v>
      </c>
      <c r="D29" s="118"/>
      <c r="E29" s="126" t="s">
        <v>1632</v>
      </c>
      <c r="F29" s="125"/>
      <c r="G29" s="108" t="s">
        <v>1612</v>
      </c>
      <c r="H29" s="118"/>
      <c r="I29" s="120" t="s">
        <v>1733</v>
      </c>
      <c r="J29" s="121"/>
      <c r="K29" s="108" t="s">
        <v>1734</v>
      </c>
      <c r="L29" s="118"/>
      <c r="M29" s="126" t="s">
        <v>1772</v>
      </c>
      <c r="N29" s="128"/>
      <c r="O29" s="108" t="s">
        <v>1773</v>
      </c>
      <c r="P29" s="118"/>
      <c r="Q29" s="120" t="s">
        <v>1843</v>
      </c>
      <c r="R29" s="123"/>
      <c r="S29" s="108" t="s">
        <v>1844</v>
      </c>
      <c r="T29" s="118"/>
      <c r="U29" s="126" t="s">
        <v>1885</v>
      </c>
      <c r="V29" s="127"/>
      <c r="W29" s="108" t="s">
        <v>1886</v>
      </c>
      <c r="X29" s="118"/>
      <c r="Y29" s="119" t="s">
        <v>1932</v>
      </c>
      <c r="Z29" s="108"/>
      <c r="AA29" s="108" t="s">
        <v>1933</v>
      </c>
      <c r="AB29" s="108"/>
      <c r="AG29" s="107" t="s">
        <v>1991</v>
      </c>
      <c r="AH29" s="108"/>
      <c r="AI29" s="108" t="s">
        <v>1992</v>
      </c>
      <c r="AJ29" s="108"/>
      <c r="AN29" s="106"/>
      <c r="AO29" s="119" t="s">
        <v>2042</v>
      </c>
      <c r="AP29" s="122"/>
      <c r="AQ29" s="108" t="s">
        <v>2043</v>
      </c>
      <c r="AR29" s="118"/>
      <c r="AS29" s="126" t="s">
        <v>2081</v>
      </c>
      <c r="AT29" s="125"/>
      <c r="AU29" s="108" t="s">
        <v>2082</v>
      </c>
      <c r="AV29" s="108"/>
    </row>
    <row r="30" spans="1:56" x14ac:dyDescent="0.15">
      <c r="A30" s="126" t="s">
        <v>1542</v>
      </c>
      <c r="B30" s="128"/>
      <c r="C30" s="108" t="s">
        <v>1543</v>
      </c>
      <c r="D30" s="118"/>
      <c r="E30" s="126" t="s">
        <v>1633</v>
      </c>
      <c r="F30" s="125"/>
      <c r="G30" s="108" t="s">
        <v>1612</v>
      </c>
      <c r="H30" s="118"/>
      <c r="I30" s="120" t="s">
        <v>1735</v>
      </c>
      <c r="J30" s="108"/>
      <c r="K30" s="108" t="s">
        <v>1736</v>
      </c>
      <c r="L30" s="118"/>
      <c r="M30" s="126" t="s">
        <v>1774</v>
      </c>
      <c r="N30" s="128"/>
      <c r="O30" s="108" t="s">
        <v>1775</v>
      </c>
      <c r="P30" s="118"/>
      <c r="Q30" s="119" t="s">
        <v>1845</v>
      </c>
      <c r="R30" s="122"/>
      <c r="S30" s="108" t="s">
        <v>1846</v>
      </c>
      <c r="T30" s="118"/>
      <c r="U30" s="124" t="s">
        <v>1887</v>
      </c>
      <c r="V30" s="127"/>
      <c r="W30" s="108" t="s">
        <v>1888</v>
      </c>
      <c r="X30" s="118"/>
      <c r="Y30" s="119" t="s">
        <v>1934</v>
      </c>
      <c r="Z30" s="108"/>
      <c r="AA30" s="108" t="s">
        <v>1935</v>
      </c>
      <c r="AB30" s="108"/>
      <c r="AG30" s="107" t="s">
        <v>1993</v>
      </c>
      <c r="AH30" s="108"/>
      <c r="AI30" s="108" t="s">
        <v>1994</v>
      </c>
      <c r="AJ30" s="108"/>
      <c r="AO30" s="119" t="s">
        <v>2030</v>
      </c>
      <c r="AP30" s="108"/>
      <c r="AQ30" s="108" t="s">
        <v>2031</v>
      </c>
      <c r="AR30" s="118"/>
      <c r="AS30" s="124" t="s">
        <v>2083</v>
      </c>
      <c r="AT30" s="122"/>
      <c r="AU30" s="108" t="s">
        <v>2084</v>
      </c>
      <c r="AV30" s="108"/>
    </row>
    <row r="31" spans="1:56" x14ac:dyDescent="0.15">
      <c r="A31" s="126" t="s">
        <v>1544</v>
      </c>
      <c r="B31" s="128"/>
      <c r="C31" s="108" t="s">
        <v>1545</v>
      </c>
      <c r="D31" s="118"/>
      <c r="E31" s="126" t="s">
        <v>1634</v>
      </c>
      <c r="F31" s="125"/>
      <c r="G31" s="108" t="s">
        <v>1612</v>
      </c>
      <c r="H31" s="118"/>
      <c r="I31" s="119" t="s">
        <v>1737</v>
      </c>
      <c r="J31" s="108"/>
      <c r="K31" s="108" t="s">
        <v>1738</v>
      </c>
      <c r="L31" s="118"/>
      <c r="M31" s="124" t="s">
        <v>1776</v>
      </c>
      <c r="N31" s="128"/>
      <c r="O31" s="108" t="s">
        <v>1777</v>
      </c>
      <c r="P31" s="118"/>
      <c r="Q31" s="119" t="s">
        <v>1847</v>
      </c>
      <c r="R31" s="121"/>
      <c r="S31" s="108" t="s">
        <v>1848</v>
      </c>
      <c r="T31" s="118"/>
      <c r="U31" s="124" t="s">
        <v>1889</v>
      </c>
      <c r="V31" s="123"/>
      <c r="W31" s="108" t="s">
        <v>1890</v>
      </c>
      <c r="X31" s="118"/>
      <c r="Y31" s="107" t="s">
        <v>1936</v>
      </c>
      <c r="Z31" s="108"/>
      <c r="AA31" s="108" t="s">
        <v>1937</v>
      </c>
      <c r="AB31" s="108"/>
      <c r="AO31" s="107" t="s">
        <v>2030</v>
      </c>
      <c r="AP31" s="108"/>
      <c r="AQ31" s="108" t="s">
        <v>2031</v>
      </c>
      <c r="AR31" s="118"/>
      <c r="AS31" s="124" t="s">
        <v>2085</v>
      </c>
      <c r="AT31" s="121"/>
      <c r="AU31" s="108" t="s">
        <v>2086</v>
      </c>
      <c r="AV31" s="108"/>
    </row>
    <row r="32" spans="1:56" x14ac:dyDescent="0.15">
      <c r="A32" s="126" t="s">
        <v>1546</v>
      </c>
      <c r="B32" s="128"/>
      <c r="C32" s="108" t="s">
        <v>1547</v>
      </c>
      <c r="D32" s="118"/>
      <c r="E32" s="124" t="s">
        <v>1635</v>
      </c>
      <c r="F32" s="125"/>
      <c r="G32" s="108" t="s">
        <v>1636</v>
      </c>
      <c r="H32" s="118"/>
      <c r="I32" s="107" t="s">
        <v>1739</v>
      </c>
      <c r="J32" s="108"/>
      <c r="K32" s="108" t="s">
        <v>1740</v>
      </c>
      <c r="L32" s="118"/>
      <c r="M32" s="124" t="s">
        <v>1778</v>
      </c>
      <c r="N32" s="127"/>
      <c r="O32" s="108" t="s">
        <v>1779</v>
      </c>
      <c r="P32" s="118"/>
      <c r="Q32" s="119" t="s">
        <v>1849</v>
      </c>
      <c r="R32" s="121"/>
      <c r="S32" s="108" t="s">
        <v>1850</v>
      </c>
      <c r="T32" s="118"/>
      <c r="U32" s="124" t="s">
        <v>1891</v>
      </c>
      <c r="V32" s="108"/>
      <c r="W32" s="108" t="s">
        <v>1892</v>
      </c>
      <c r="X32" s="118"/>
      <c r="Y32" s="107" t="s">
        <v>1938</v>
      </c>
      <c r="Z32" s="108"/>
      <c r="AA32" s="108" t="s">
        <v>1939</v>
      </c>
      <c r="AB32" s="108"/>
      <c r="AO32" s="107" t="s">
        <v>2044</v>
      </c>
      <c r="AP32" s="108"/>
      <c r="AQ32" s="108" t="s">
        <v>2045</v>
      </c>
      <c r="AR32" s="118"/>
      <c r="AS32" s="124" t="s">
        <v>2087</v>
      </c>
      <c r="AT32" s="121"/>
      <c r="AU32" s="108" t="s">
        <v>2088</v>
      </c>
      <c r="AV32" s="108"/>
    </row>
    <row r="33" spans="1:48" x14ac:dyDescent="0.15">
      <c r="A33" s="126" t="s">
        <v>1548</v>
      </c>
      <c r="B33" s="127"/>
      <c r="C33" s="108" t="s">
        <v>1549</v>
      </c>
      <c r="D33" s="118"/>
      <c r="E33" s="124" t="s">
        <v>1637</v>
      </c>
      <c r="F33" s="125"/>
      <c r="G33" s="108" t="s">
        <v>1638</v>
      </c>
      <c r="H33" s="118"/>
      <c r="I33" s="107" t="s">
        <v>1741</v>
      </c>
      <c r="J33" s="108"/>
      <c r="K33" s="108" t="s">
        <v>1742</v>
      </c>
      <c r="L33" s="118"/>
      <c r="M33" s="124" t="s">
        <v>1780</v>
      </c>
      <c r="N33" s="127"/>
      <c r="O33" s="108" t="s">
        <v>1781</v>
      </c>
      <c r="P33" s="118"/>
      <c r="Q33" s="119" t="s">
        <v>1851</v>
      </c>
      <c r="R33" s="121"/>
      <c r="S33" s="108" t="s">
        <v>1852</v>
      </c>
      <c r="T33" s="118"/>
      <c r="U33" s="120" t="s">
        <v>1893</v>
      </c>
      <c r="V33" s="108"/>
      <c r="W33" s="108" t="s">
        <v>1894</v>
      </c>
      <c r="X33" s="118"/>
      <c r="Y33" s="107" t="s">
        <v>1940</v>
      </c>
      <c r="Z33" s="108"/>
      <c r="AA33" s="108" t="s">
        <v>1941</v>
      </c>
      <c r="AB33" s="108"/>
      <c r="AN33" s="106"/>
      <c r="AO33" s="107" t="s">
        <v>2046</v>
      </c>
      <c r="AP33" s="108"/>
      <c r="AQ33" s="108" t="s">
        <v>2047</v>
      </c>
      <c r="AR33" s="118"/>
      <c r="AS33" s="124" t="s">
        <v>2089</v>
      </c>
      <c r="AT33" s="108"/>
      <c r="AU33" s="108" t="s">
        <v>2040</v>
      </c>
      <c r="AV33" s="108"/>
    </row>
    <row r="34" spans="1:48" x14ac:dyDescent="0.15">
      <c r="A34" s="126" t="s">
        <v>1550</v>
      </c>
      <c r="B34" s="127"/>
      <c r="C34" s="108" t="s">
        <v>1551</v>
      </c>
      <c r="D34" s="118"/>
      <c r="E34" s="124" t="s">
        <v>1639</v>
      </c>
      <c r="F34" s="125"/>
      <c r="G34" s="108" t="s">
        <v>1640</v>
      </c>
      <c r="H34" s="108"/>
      <c r="M34" s="124" t="s">
        <v>1782</v>
      </c>
      <c r="N34" s="127"/>
      <c r="O34" s="108" t="s">
        <v>1783</v>
      </c>
      <c r="P34" s="118"/>
      <c r="Q34" s="119" t="s">
        <v>1834</v>
      </c>
      <c r="R34" s="121"/>
      <c r="S34" s="108" t="s">
        <v>1835</v>
      </c>
      <c r="T34" s="118"/>
      <c r="U34" s="119" t="s">
        <v>1895</v>
      </c>
      <c r="V34" s="108"/>
      <c r="W34" s="108" t="s">
        <v>1813</v>
      </c>
      <c r="X34" s="108"/>
      <c r="AN34" s="106"/>
      <c r="AO34" s="107" t="s">
        <v>2048</v>
      </c>
      <c r="AP34" s="108"/>
      <c r="AQ34" s="108" t="s">
        <v>2049</v>
      </c>
      <c r="AR34" s="118"/>
      <c r="AS34" s="124" t="s">
        <v>2090</v>
      </c>
      <c r="AT34" s="108"/>
      <c r="AU34" s="108" t="s">
        <v>2091</v>
      </c>
      <c r="AV34" s="108"/>
    </row>
    <row r="35" spans="1:48" x14ac:dyDescent="0.15">
      <c r="A35" s="126" t="s">
        <v>1552</v>
      </c>
      <c r="B35" s="127"/>
      <c r="C35" s="108" t="s">
        <v>1553</v>
      </c>
      <c r="D35" s="118"/>
      <c r="E35" s="124" t="s">
        <v>1641</v>
      </c>
      <c r="F35" s="125"/>
      <c r="G35" s="108" t="s">
        <v>1642</v>
      </c>
      <c r="H35" s="108"/>
      <c r="M35" s="124" t="s">
        <v>1784</v>
      </c>
      <c r="N35" s="127"/>
      <c r="O35" s="108" t="s">
        <v>1785</v>
      </c>
      <c r="P35" s="118"/>
      <c r="Q35" s="107" t="s">
        <v>1853</v>
      </c>
      <c r="R35" s="108"/>
      <c r="S35" s="108" t="s">
        <v>1854</v>
      </c>
      <c r="T35" s="118"/>
      <c r="U35" s="119" t="s">
        <v>1896</v>
      </c>
      <c r="V35" s="108"/>
      <c r="W35" s="108" t="s">
        <v>1897</v>
      </c>
      <c r="X35" s="108"/>
      <c r="AS35" s="120" t="s">
        <v>2092</v>
      </c>
      <c r="AT35" s="108"/>
      <c r="AU35" s="108" t="s">
        <v>2093</v>
      </c>
      <c r="AV35" s="108"/>
    </row>
    <row r="36" spans="1:48" x14ac:dyDescent="0.15">
      <c r="A36" s="126" t="s">
        <v>1554</v>
      </c>
      <c r="B36" s="127"/>
      <c r="C36" s="108" t="s">
        <v>1555</v>
      </c>
      <c r="D36" s="118"/>
      <c r="E36" s="124" t="s">
        <v>1643</v>
      </c>
      <c r="F36" s="125"/>
      <c r="G36" s="108" t="s">
        <v>1644</v>
      </c>
      <c r="H36" s="108"/>
      <c r="M36" s="124" t="s">
        <v>1786</v>
      </c>
      <c r="N36" s="127"/>
      <c r="O36" s="108" t="s">
        <v>1787</v>
      </c>
      <c r="P36" s="118"/>
      <c r="Q36" s="107" t="s">
        <v>1834</v>
      </c>
      <c r="R36" s="108"/>
      <c r="S36" s="108" t="s">
        <v>1835</v>
      </c>
      <c r="T36" s="118"/>
      <c r="U36" s="119" t="s">
        <v>1898</v>
      </c>
      <c r="V36" s="108"/>
      <c r="W36" s="108" t="s">
        <v>1899</v>
      </c>
      <c r="X36" s="108"/>
      <c r="AS36" s="120" t="s">
        <v>2094</v>
      </c>
      <c r="AT36" s="108"/>
      <c r="AU36" s="108" t="s">
        <v>2095</v>
      </c>
      <c r="AV36" s="108"/>
    </row>
    <row r="37" spans="1:48" x14ac:dyDescent="0.15">
      <c r="A37" s="126" t="s">
        <v>1556</v>
      </c>
      <c r="B37" s="127"/>
      <c r="C37" s="108" t="s">
        <v>1557</v>
      </c>
      <c r="D37" s="118"/>
      <c r="E37" s="124" t="s">
        <v>1645</v>
      </c>
      <c r="F37" s="125"/>
      <c r="G37" s="108" t="s">
        <v>1646</v>
      </c>
      <c r="H37" s="108"/>
      <c r="M37" s="120" t="s">
        <v>1788</v>
      </c>
      <c r="N37" s="125"/>
      <c r="O37" s="108" t="s">
        <v>1789</v>
      </c>
      <c r="P37" s="118"/>
      <c r="Q37" s="107" t="s">
        <v>1855</v>
      </c>
      <c r="R37" s="108"/>
      <c r="S37" s="108" t="s">
        <v>1856</v>
      </c>
      <c r="T37" s="118"/>
      <c r="U37" s="107" t="s">
        <v>1900</v>
      </c>
      <c r="V37" s="108"/>
      <c r="W37" s="108" t="s">
        <v>1901</v>
      </c>
      <c r="X37" s="108"/>
      <c r="AS37" s="120" t="s">
        <v>2096</v>
      </c>
      <c r="AT37" s="108"/>
      <c r="AU37" s="108" t="s">
        <v>2097</v>
      </c>
      <c r="AV37" s="108"/>
    </row>
    <row r="38" spans="1:48" x14ac:dyDescent="0.15">
      <c r="A38" s="126" t="s">
        <v>1558</v>
      </c>
      <c r="B38" s="125"/>
      <c r="C38" s="108" t="s">
        <v>1559</v>
      </c>
      <c r="D38" s="118"/>
      <c r="E38" s="124" t="s">
        <v>1647</v>
      </c>
      <c r="F38" s="123"/>
      <c r="G38" s="108" t="s">
        <v>1648</v>
      </c>
      <c r="H38" s="108"/>
      <c r="M38" s="120" t="s">
        <v>1790</v>
      </c>
      <c r="N38" s="125"/>
      <c r="O38" s="108" t="s">
        <v>1791</v>
      </c>
      <c r="P38" s="108"/>
      <c r="U38" s="107" t="s">
        <v>1902</v>
      </c>
      <c r="V38" s="108"/>
      <c r="W38" s="108" t="s">
        <v>1903</v>
      </c>
      <c r="X38" s="108"/>
      <c r="AS38" s="120" t="s">
        <v>2098</v>
      </c>
      <c r="AT38" s="123"/>
      <c r="AU38" s="108" t="s">
        <v>2099</v>
      </c>
      <c r="AV38" s="108"/>
    </row>
    <row r="39" spans="1:48" x14ac:dyDescent="0.15">
      <c r="A39" s="126" t="s">
        <v>1560</v>
      </c>
      <c r="B39" s="125"/>
      <c r="C39" s="108" t="s">
        <v>1561</v>
      </c>
      <c r="D39" s="118"/>
      <c r="E39" s="120" t="s">
        <v>1649</v>
      </c>
      <c r="F39" s="123"/>
      <c r="G39" s="108" t="s">
        <v>1650</v>
      </c>
      <c r="H39" s="108"/>
      <c r="M39" s="120" t="s">
        <v>1792</v>
      </c>
      <c r="N39" s="125"/>
      <c r="O39" s="108" t="s">
        <v>1793</v>
      </c>
      <c r="P39" s="108"/>
      <c r="AS39" s="120" t="s">
        <v>2100</v>
      </c>
      <c r="AT39" s="108"/>
      <c r="AU39" s="108" t="s">
        <v>2101</v>
      </c>
      <c r="AV39" s="108"/>
    </row>
    <row r="40" spans="1:48" x14ac:dyDescent="0.15">
      <c r="A40" s="126" t="s">
        <v>1562</v>
      </c>
      <c r="B40" s="125"/>
      <c r="C40" s="108" t="s">
        <v>1563</v>
      </c>
      <c r="D40" s="118"/>
      <c r="E40" s="120" t="s">
        <v>1651</v>
      </c>
      <c r="F40" s="123"/>
      <c r="G40" s="108" t="s">
        <v>1652</v>
      </c>
      <c r="H40" s="108"/>
      <c r="M40" s="120" t="s">
        <v>1794</v>
      </c>
      <c r="N40" s="125"/>
      <c r="O40" s="108" t="s">
        <v>1795</v>
      </c>
      <c r="P40" s="108"/>
      <c r="AS40" s="120" t="s">
        <v>2102</v>
      </c>
      <c r="AT40" s="108"/>
      <c r="AU40" s="108" t="s">
        <v>2103</v>
      </c>
      <c r="AV40" s="108"/>
    </row>
    <row r="41" spans="1:48" x14ac:dyDescent="0.15">
      <c r="A41" s="126" t="s">
        <v>1564</v>
      </c>
      <c r="B41" s="125"/>
      <c r="C41" s="108" t="s">
        <v>1563</v>
      </c>
      <c r="D41" s="118"/>
      <c r="E41" s="120" t="s">
        <v>1653</v>
      </c>
      <c r="F41" s="123"/>
      <c r="G41" s="108" t="s">
        <v>1654</v>
      </c>
      <c r="H41" s="108"/>
      <c r="M41" s="120" t="s">
        <v>1796</v>
      </c>
      <c r="N41" s="125"/>
      <c r="O41" s="108" t="s">
        <v>1797</v>
      </c>
      <c r="P41" s="108"/>
      <c r="AS41" s="120" t="s">
        <v>2104</v>
      </c>
      <c r="AT41" s="108"/>
      <c r="AU41" s="108" t="s">
        <v>2105</v>
      </c>
      <c r="AV41" s="108"/>
    </row>
    <row r="42" spans="1:48" x14ac:dyDescent="0.15">
      <c r="A42" s="124" t="s">
        <v>1565</v>
      </c>
      <c r="B42" s="125"/>
      <c r="C42" s="108" t="s">
        <v>1566</v>
      </c>
      <c r="D42" s="118"/>
      <c r="E42" s="120" t="s">
        <v>1655</v>
      </c>
      <c r="F42" s="122"/>
      <c r="G42" s="108" t="s">
        <v>1656</v>
      </c>
      <c r="H42" s="108"/>
      <c r="M42" s="120" t="s">
        <v>1798</v>
      </c>
      <c r="N42" s="125"/>
      <c r="O42" s="108" t="s">
        <v>1799</v>
      </c>
      <c r="P42" s="108"/>
      <c r="AS42" s="120" t="s">
        <v>2106</v>
      </c>
      <c r="AT42" s="108"/>
      <c r="AU42" s="108" t="s">
        <v>2107</v>
      </c>
      <c r="AV42" s="108"/>
    </row>
    <row r="43" spans="1:48" x14ac:dyDescent="0.15">
      <c r="A43" s="124" t="s">
        <v>1567</v>
      </c>
      <c r="B43" s="125"/>
      <c r="C43" s="108" t="s">
        <v>1557</v>
      </c>
      <c r="D43" s="118"/>
      <c r="E43" s="120" t="s">
        <v>1657</v>
      </c>
      <c r="F43" s="108"/>
      <c r="G43" s="108" t="s">
        <v>1625</v>
      </c>
      <c r="H43" s="108"/>
      <c r="M43" s="119" t="s">
        <v>1800</v>
      </c>
      <c r="N43" s="123"/>
      <c r="O43" s="108" t="s">
        <v>1801</v>
      </c>
      <c r="P43" s="108"/>
      <c r="AS43" s="119" t="s">
        <v>2108</v>
      </c>
      <c r="AT43" s="108"/>
      <c r="AU43" s="108" t="s">
        <v>2109</v>
      </c>
      <c r="AV43" s="108"/>
    </row>
    <row r="44" spans="1:48" x14ac:dyDescent="0.15">
      <c r="A44" s="124" t="s">
        <v>1568</v>
      </c>
      <c r="B44" s="125"/>
      <c r="C44" s="108" t="s">
        <v>1569</v>
      </c>
      <c r="D44" s="118"/>
      <c r="E44" s="120" t="s">
        <v>1658</v>
      </c>
      <c r="F44" s="108"/>
      <c r="G44" s="108" t="s">
        <v>1659</v>
      </c>
      <c r="H44" s="108"/>
      <c r="M44" s="107" t="s">
        <v>1802</v>
      </c>
      <c r="N44" s="122"/>
      <c r="O44" s="108" t="s">
        <v>1803</v>
      </c>
      <c r="P44" s="108"/>
      <c r="AS44" s="107" t="s">
        <v>2110</v>
      </c>
      <c r="AT44" s="108"/>
      <c r="AU44" s="108" t="s">
        <v>1547</v>
      </c>
      <c r="AV44" s="108"/>
    </row>
    <row r="45" spans="1:48" x14ac:dyDescent="0.15">
      <c r="A45" s="124" t="s">
        <v>1570</v>
      </c>
      <c r="B45" s="108"/>
      <c r="C45" s="108" t="s">
        <v>1571</v>
      </c>
      <c r="D45" s="118"/>
      <c r="E45" s="120" t="s">
        <v>1660</v>
      </c>
      <c r="F45" s="108"/>
      <c r="G45" s="108" t="s">
        <v>1661</v>
      </c>
      <c r="H45" s="108"/>
      <c r="M45" s="107" t="s">
        <v>1804</v>
      </c>
      <c r="N45" s="122"/>
      <c r="O45" s="108" t="s">
        <v>1805</v>
      </c>
      <c r="P45" s="108"/>
      <c r="AS45" s="107" t="s">
        <v>2111</v>
      </c>
      <c r="AT45" s="108"/>
      <c r="AU45" s="108" t="s">
        <v>2112</v>
      </c>
      <c r="AV45" s="108"/>
    </row>
    <row r="46" spans="1:48" x14ac:dyDescent="0.15">
      <c r="A46" s="120" t="s">
        <v>1572</v>
      </c>
      <c r="B46" s="123"/>
      <c r="C46" s="108" t="s">
        <v>1573</v>
      </c>
      <c r="D46" s="118"/>
      <c r="E46" s="120" t="s">
        <v>1662</v>
      </c>
      <c r="F46" s="121"/>
      <c r="G46" s="108" t="s">
        <v>1656</v>
      </c>
      <c r="H46" s="108"/>
      <c r="M46" s="107" t="s">
        <v>1806</v>
      </c>
      <c r="N46" s="122"/>
      <c r="O46" s="108" t="s">
        <v>1807</v>
      </c>
      <c r="P46" s="108"/>
      <c r="AS46" s="107" t="s">
        <v>2113</v>
      </c>
      <c r="AT46" s="108"/>
      <c r="AU46" s="108" t="s">
        <v>2114</v>
      </c>
      <c r="AV46" s="108"/>
    </row>
    <row r="47" spans="1:48" x14ac:dyDescent="0.15">
      <c r="A47" s="120" t="s">
        <v>1574</v>
      </c>
      <c r="B47" s="122"/>
      <c r="C47" s="108" t="s">
        <v>1563</v>
      </c>
      <c r="D47" s="118"/>
      <c r="E47" s="120" t="s">
        <v>1663</v>
      </c>
      <c r="F47" s="121"/>
      <c r="G47" s="108" t="s">
        <v>1664</v>
      </c>
      <c r="H47" s="108"/>
      <c r="M47" s="107" t="s">
        <v>1808</v>
      </c>
      <c r="N47" s="122"/>
      <c r="O47" s="108" t="s">
        <v>1809</v>
      </c>
      <c r="P47" s="108"/>
      <c r="AS47" s="107" t="s">
        <v>2115</v>
      </c>
      <c r="AT47" s="108"/>
      <c r="AU47" s="108" t="s">
        <v>2116</v>
      </c>
      <c r="AV47" s="108"/>
    </row>
    <row r="48" spans="1:48" x14ac:dyDescent="0.15">
      <c r="A48" s="120" t="s">
        <v>1575</v>
      </c>
      <c r="B48" s="122"/>
      <c r="C48" s="108" t="s">
        <v>1576</v>
      </c>
      <c r="D48" s="118"/>
      <c r="E48" s="120" t="s">
        <v>1665</v>
      </c>
      <c r="F48" s="121"/>
      <c r="G48" s="108" t="s">
        <v>1648</v>
      </c>
      <c r="H48" s="108"/>
      <c r="M48" s="107" t="s">
        <v>1810</v>
      </c>
      <c r="N48" s="108"/>
      <c r="O48" s="108" t="s">
        <v>1811</v>
      </c>
      <c r="P48" s="108"/>
      <c r="AS48" s="107" t="s">
        <v>2117</v>
      </c>
      <c r="AT48" s="108"/>
      <c r="AU48" s="108" t="s">
        <v>2118</v>
      </c>
      <c r="AV48" s="108"/>
    </row>
    <row r="49" spans="1:16" x14ac:dyDescent="0.15">
      <c r="A49" s="120" t="s">
        <v>1577</v>
      </c>
      <c r="B49" s="108"/>
      <c r="C49" s="108" t="s">
        <v>1578</v>
      </c>
      <c r="D49" s="118"/>
      <c r="E49" s="120" t="s">
        <v>1666</v>
      </c>
      <c r="F49" s="121"/>
      <c r="G49" s="108" t="s">
        <v>1667</v>
      </c>
      <c r="H49" s="108"/>
      <c r="M49" s="107" t="s">
        <v>1812</v>
      </c>
      <c r="N49" s="121"/>
      <c r="O49" s="108" t="s">
        <v>1813</v>
      </c>
      <c r="P49" s="108"/>
    </row>
    <row r="50" spans="1:16" x14ac:dyDescent="0.15">
      <c r="A50" s="120" t="s">
        <v>1579</v>
      </c>
      <c r="B50" s="108"/>
      <c r="C50" s="108" t="s">
        <v>1580</v>
      </c>
      <c r="D50" s="118"/>
      <c r="E50" s="120" t="s">
        <v>1668</v>
      </c>
      <c r="F50" s="121"/>
      <c r="G50" s="108" t="s">
        <v>1563</v>
      </c>
      <c r="H50" s="108"/>
      <c r="M50" s="107" t="s">
        <v>1814</v>
      </c>
      <c r="N50" s="121"/>
      <c r="O50" s="108" t="s">
        <v>1815</v>
      </c>
      <c r="P50" s="108"/>
    </row>
    <row r="51" spans="1:16" x14ac:dyDescent="0.15">
      <c r="A51" s="120" t="s">
        <v>1581</v>
      </c>
      <c r="B51" s="108"/>
      <c r="C51" s="108" t="s">
        <v>1563</v>
      </c>
      <c r="D51" s="118"/>
      <c r="E51" s="120" t="s">
        <v>1669</v>
      </c>
      <c r="F51" s="121"/>
      <c r="G51" s="108" t="s">
        <v>1670</v>
      </c>
      <c r="H51" s="108"/>
      <c r="M51" s="106"/>
      <c r="N51" s="106"/>
    </row>
    <row r="52" spans="1:16" x14ac:dyDescent="0.15">
      <c r="A52" s="120" t="s">
        <v>1582</v>
      </c>
      <c r="B52" s="108"/>
      <c r="C52" s="108" t="s">
        <v>1583</v>
      </c>
      <c r="D52" s="118"/>
      <c r="E52" s="119" t="s">
        <v>1671</v>
      </c>
      <c r="F52" s="121"/>
      <c r="G52" s="108" t="s">
        <v>1672</v>
      </c>
      <c r="H52" s="108"/>
      <c r="M52" s="106"/>
      <c r="N52" s="106"/>
    </row>
    <row r="53" spans="1:16" x14ac:dyDescent="0.15">
      <c r="A53" s="119" t="s">
        <v>1584</v>
      </c>
      <c r="B53" s="108"/>
      <c r="C53" s="108" t="s">
        <v>1585</v>
      </c>
      <c r="D53" s="118"/>
      <c r="E53" s="119" t="s">
        <v>1673</v>
      </c>
      <c r="F53" s="121"/>
      <c r="G53" s="108" t="s">
        <v>1674</v>
      </c>
      <c r="H53" s="108"/>
      <c r="M53" s="106"/>
      <c r="N53" s="106"/>
    </row>
    <row r="54" spans="1:16" x14ac:dyDescent="0.15">
      <c r="A54" s="119" t="s">
        <v>1586</v>
      </c>
      <c r="B54" s="108"/>
      <c r="C54" s="108" t="s">
        <v>1587</v>
      </c>
      <c r="D54" s="118"/>
      <c r="E54" s="119" t="s">
        <v>1675</v>
      </c>
      <c r="F54" s="121"/>
      <c r="G54" s="108" t="s">
        <v>1676</v>
      </c>
      <c r="H54" s="108"/>
      <c r="M54" s="106"/>
      <c r="N54" s="106"/>
    </row>
    <row r="55" spans="1:16" x14ac:dyDescent="0.15">
      <c r="A55" s="107" t="s">
        <v>1588</v>
      </c>
      <c r="B55" s="108"/>
      <c r="C55" s="108" t="s">
        <v>1589</v>
      </c>
      <c r="D55" s="118"/>
      <c r="E55" s="119" t="s">
        <v>1677</v>
      </c>
      <c r="F55" s="108"/>
      <c r="G55" s="108" t="s">
        <v>1678</v>
      </c>
      <c r="H55" s="108"/>
      <c r="M55" s="106"/>
      <c r="N55" s="106"/>
    </row>
    <row r="56" spans="1:16" x14ac:dyDescent="0.15">
      <c r="A56" s="107" t="s">
        <v>1590</v>
      </c>
      <c r="B56" s="108"/>
      <c r="C56" s="108" t="s">
        <v>1591</v>
      </c>
      <c r="D56" s="118"/>
      <c r="E56" s="119" t="s">
        <v>1679</v>
      </c>
      <c r="F56" s="108"/>
      <c r="G56" s="108" t="s">
        <v>1680</v>
      </c>
      <c r="H56" s="108"/>
      <c r="M56" s="106"/>
      <c r="N56" s="106"/>
    </row>
    <row r="57" spans="1:16" x14ac:dyDescent="0.15">
      <c r="A57" s="107" t="s">
        <v>1592</v>
      </c>
      <c r="B57" s="108"/>
      <c r="C57" s="108" t="s">
        <v>1593</v>
      </c>
      <c r="D57" s="118"/>
      <c r="E57" s="119" t="s">
        <v>1681</v>
      </c>
      <c r="F57" s="108"/>
      <c r="G57" s="108" t="s">
        <v>1682</v>
      </c>
      <c r="H57" s="108"/>
      <c r="M57" s="106"/>
      <c r="N57" s="106"/>
    </row>
    <row r="58" spans="1:16" x14ac:dyDescent="0.15">
      <c r="A58" s="107" t="s">
        <v>1594</v>
      </c>
      <c r="B58" s="108"/>
      <c r="C58" s="108" t="s">
        <v>1595</v>
      </c>
      <c r="D58" s="118"/>
      <c r="E58" s="107" t="s">
        <v>1683</v>
      </c>
      <c r="F58" s="108"/>
      <c r="G58" s="108" t="s">
        <v>1684</v>
      </c>
      <c r="H58" s="108"/>
      <c r="M58" s="106"/>
      <c r="N58" s="106"/>
    </row>
    <row r="59" spans="1:16" x14ac:dyDescent="0.15">
      <c r="A59" s="107" t="s">
        <v>1596</v>
      </c>
      <c r="B59" s="108"/>
      <c r="C59" s="108" t="s">
        <v>1597</v>
      </c>
      <c r="D59" s="118"/>
      <c r="E59" s="107" t="s">
        <v>1685</v>
      </c>
      <c r="F59" s="108"/>
      <c r="G59" s="108" t="s">
        <v>1686</v>
      </c>
      <c r="H59" s="108"/>
      <c r="M59" s="106"/>
      <c r="N59" s="106"/>
    </row>
    <row r="60" spans="1:16" x14ac:dyDescent="0.15">
      <c r="A60" s="107" t="s">
        <v>1598</v>
      </c>
      <c r="B60" s="108"/>
      <c r="C60" s="108" t="s">
        <v>1599</v>
      </c>
      <c r="D60" s="118"/>
      <c r="E60" s="107" t="s">
        <v>1687</v>
      </c>
      <c r="F60" s="108"/>
      <c r="G60" s="108" t="s">
        <v>1688</v>
      </c>
      <c r="H60" s="108"/>
      <c r="M60" s="106"/>
      <c r="N60" s="106"/>
    </row>
    <row r="61" spans="1:16" x14ac:dyDescent="0.15">
      <c r="A61" s="107" t="s">
        <v>1600</v>
      </c>
      <c r="B61" s="108"/>
      <c r="C61" s="108" t="s">
        <v>1601</v>
      </c>
      <c r="D61" s="118"/>
      <c r="E61" s="107" t="s">
        <v>1689</v>
      </c>
      <c r="F61" s="108"/>
      <c r="G61" s="108" t="s">
        <v>1690</v>
      </c>
      <c r="H61" s="108"/>
    </row>
    <row r="62" spans="1:16" x14ac:dyDescent="0.15">
      <c r="A62" s="107" t="s">
        <v>1602</v>
      </c>
      <c r="B62" s="108"/>
      <c r="C62" s="108" t="s">
        <v>1603</v>
      </c>
      <c r="D62" s="118"/>
      <c r="E62" s="107" t="s">
        <v>1691</v>
      </c>
      <c r="F62" s="108"/>
      <c r="G62" s="108" t="s">
        <v>1692</v>
      </c>
      <c r="H62" s="108"/>
    </row>
    <row r="63" spans="1:16" x14ac:dyDescent="0.15">
      <c r="E63" s="107" t="s">
        <v>1693</v>
      </c>
      <c r="F63" s="108"/>
      <c r="G63" s="108" t="s">
        <v>1694</v>
      </c>
      <c r="H63" s="108"/>
    </row>
    <row r="64" spans="1:16" x14ac:dyDescent="0.15">
      <c r="E64" s="107" t="s">
        <v>1695</v>
      </c>
      <c r="F64" s="108"/>
      <c r="G64" s="108" t="s">
        <v>1563</v>
      </c>
      <c r="H64" s="108"/>
    </row>
    <row r="65" spans="5:8" x14ac:dyDescent="0.15">
      <c r="E65" s="107" t="s">
        <v>1696</v>
      </c>
      <c r="F65" s="108"/>
      <c r="G65" s="108" t="s">
        <v>1697</v>
      </c>
      <c r="H65" s="108"/>
    </row>
    <row r="66" spans="5:8" x14ac:dyDescent="0.15">
      <c r="E66" s="107" t="s">
        <v>1698</v>
      </c>
      <c r="F66" s="108"/>
      <c r="G66" s="108" t="s">
        <v>1699</v>
      </c>
      <c r="H66" s="108"/>
    </row>
    <row r="67" spans="5:8" x14ac:dyDescent="0.15">
      <c r="E67" s="107" t="s">
        <v>1700</v>
      </c>
      <c r="F67" s="108"/>
      <c r="G67" s="108" t="s">
        <v>1701</v>
      </c>
      <c r="H67" s="108"/>
    </row>
  </sheetData>
  <mergeCells count="737">
    <mergeCell ref="A12:B12"/>
    <mergeCell ref="C12:D12"/>
    <mergeCell ref="E12:F12"/>
    <mergeCell ref="G12:H12"/>
    <mergeCell ref="I12:J12"/>
    <mergeCell ref="K12:L12"/>
    <mergeCell ref="M12:N12"/>
    <mergeCell ref="O12:P12"/>
    <mergeCell ref="Q12:R12"/>
    <mergeCell ref="S12:T12"/>
    <mergeCell ref="U12:V12"/>
    <mergeCell ref="W12:X12"/>
    <mergeCell ref="Y12:Z12"/>
    <mergeCell ref="AA12:AB12"/>
    <mergeCell ref="AC12:AD12"/>
    <mergeCell ref="AE12:AF12"/>
    <mergeCell ref="AG12:AH12"/>
    <mergeCell ref="AI12:AJ12"/>
    <mergeCell ref="AK12:AL12"/>
    <mergeCell ref="AM12:AN12"/>
    <mergeCell ref="AO12:AP12"/>
    <mergeCell ref="AQ12:AR12"/>
    <mergeCell ref="AS12:AT12"/>
    <mergeCell ref="AU12:AV12"/>
    <mergeCell ref="AW12:AX12"/>
    <mergeCell ref="AY12:AZ12"/>
    <mergeCell ref="BA12:BB12"/>
    <mergeCell ref="BC12:BD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O13:AP13"/>
    <mergeCell ref="AQ13:AR13"/>
    <mergeCell ref="AS13:AT13"/>
    <mergeCell ref="AU13:AV13"/>
    <mergeCell ref="AW13:AX13"/>
    <mergeCell ref="AY13:AZ13"/>
    <mergeCell ref="BA13:BB13"/>
    <mergeCell ref="BC13:BD13"/>
    <mergeCell ref="A14:B14"/>
    <mergeCell ref="C14:D14"/>
    <mergeCell ref="E14:F14"/>
    <mergeCell ref="G14:H14"/>
    <mergeCell ref="I14:J14"/>
    <mergeCell ref="K14:L14"/>
    <mergeCell ref="M14:N14"/>
    <mergeCell ref="O14:P14"/>
    <mergeCell ref="Q14:R14"/>
    <mergeCell ref="S14:T14"/>
    <mergeCell ref="U14:V14"/>
    <mergeCell ref="W14:X14"/>
    <mergeCell ref="Y14:Z14"/>
    <mergeCell ref="AA14:AB14"/>
    <mergeCell ref="AC14:AD14"/>
    <mergeCell ref="AE14:AF14"/>
    <mergeCell ref="AG14:AH14"/>
    <mergeCell ref="AI14:AJ14"/>
    <mergeCell ref="AK14:AL14"/>
    <mergeCell ref="AM14:AN14"/>
    <mergeCell ref="AO14:AP14"/>
    <mergeCell ref="AQ14:AR14"/>
    <mergeCell ref="AS14:AT14"/>
    <mergeCell ref="AU14:AV14"/>
    <mergeCell ref="AW14:AX14"/>
    <mergeCell ref="AY14:AZ14"/>
    <mergeCell ref="BA14:BB14"/>
    <mergeCell ref="BC14:BD14"/>
    <mergeCell ref="A15:B15"/>
    <mergeCell ref="C15:D15"/>
    <mergeCell ref="E15:F15"/>
    <mergeCell ref="G15:H15"/>
    <mergeCell ref="I15:J15"/>
    <mergeCell ref="K15:L15"/>
    <mergeCell ref="M15:N15"/>
    <mergeCell ref="O15:P15"/>
    <mergeCell ref="Q15:R15"/>
    <mergeCell ref="AO15:AP15"/>
    <mergeCell ref="AQ15:AR15"/>
    <mergeCell ref="AS15:AT15"/>
    <mergeCell ref="AU15:AV15"/>
    <mergeCell ref="AW15:AX15"/>
    <mergeCell ref="AY15:AZ15"/>
    <mergeCell ref="BA15:BB15"/>
    <mergeCell ref="S15:T15"/>
    <mergeCell ref="U15:V15"/>
    <mergeCell ref="W15:X15"/>
    <mergeCell ref="Y15:Z15"/>
    <mergeCell ref="AA15:AB15"/>
    <mergeCell ref="AC15:AD15"/>
    <mergeCell ref="AE15:AF15"/>
    <mergeCell ref="AG15:AH15"/>
    <mergeCell ref="AI15:AJ15"/>
    <mergeCell ref="BC15:BD15"/>
    <mergeCell ref="A16:B16"/>
    <mergeCell ref="C16:D16"/>
    <mergeCell ref="E16:F16"/>
    <mergeCell ref="G16:H16"/>
    <mergeCell ref="M16:N16"/>
    <mergeCell ref="O16:P16"/>
    <mergeCell ref="Q16:R16"/>
    <mergeCell ref="S16:T16"/>
    <mergeCell ref="U16:V16"/>
    <mergeCell ref="W16:X16"/>
    <mergeCell ref="Y16:Z16"/>
    <mergeCell ref="AA16:AB16"/>
    <mergeCell ref="AC16:AD16"/>
    <mergeCell ref="AE16:AF16"/>
    <mergeCell ref="AG16:AH16"/>
    <mergeCell ref="AI16:AJ16"/>
    <mergeCell ref="AK16:AL16"/>
    <mergeCell ref="AM16:AN16"/>
    <mergeCell ref="AO16:AP16"/>
    <mergeCell ref="AQ16:AR16"/>
    <mergeCell ref="AS16:AT16"/>
    <mergeCell ref="AK15:AL15"/>
    <mergeCell ref="AM15:AN15"/>
    <mergeCell ref="AU16:AV16"/>
    <mergeCell ref="AW16:AX16"/>
    <mergeCell ref="AY16:AZ16"/>
    <mergeCell ref="BA16:BB16"/>
    <mergeCell ref="BC16:BD16"/>
    <mergeCell ref="A17:B17"/>
    <mergeCell ref="C17:D17"/>
    <mergeCell ref="E17:F17"/>
    <mergeCell ref="G17:H17"/>
    <mergeCell ref="I16:J16"/>
    <mergeCell ref="K16:L16"/>
    <mergeCell ref="M17:N17"/>
    <mergeCell ref="O17:P17"/>
    <mergeCell ref="Q17:R17"/>
    <mergeCell ref="S17:T17"/>
    <mergeCell ref="U17:V17"/>
    <mergeCell ref="W17:X17"/>
    <mergeCell ref="Y17:Z17"/>
    <mergeCell ref="AA17:AB17"/>
    <mergeCell ref="AC17:AD17"/>
    <mergeCell ref="AE17:AF17"/>
    <mergeCell ref="AG17:AH17"/>
    <mergeCell ref="AI17:AJ17"/>
    <mergeCell ref="AK17:AL17"/>
    <mergeCell ref="I17:J17"/>
    <mergeCell ref="K17:L17"/>
    <mergeCell ref="M18:N18"/>
    <mergeCell ref="O18:P18"/>
    <mergeCell ref="Q18:R18"/>
    <mergeCell ref="S18:T18"/>
    <mergeCell ref="U18:V18"/>
    <mergeCell ref="W18:X18"/>
    <mergeCell ref="Y18:Z18"/>
    <mergeCell ref="AK18:AL18"/>
    <mergeCell ref="AM18:AN18"/>
    <mergeCell ref="AO18:AP18"/>
    <mergeCell ref="AQ18:AR18"/>
    <mergeCell ref="AS18:AT18"/>
    <mergeCell ref="AU18:AV18"/>
    <mergeCell ref="BA18:BB18"/>
    <mergeCell ref="BC18:BD18"/>
    <mergeCell ref="AM17:AN17"/>
    <mergeCell ref="AO17:AP17"/>
    <mergeCell ref="AQ17:AR17"/>
    <mergeCell ref="AS17:AT17"/>
    <mergeCell ref="AU17:AV17"/>
    <mergeCell ref="BA17:BB17"/>
    <mergeCell ref="BC17:BD17"/>
    <mergeCell ref="AG19:AH19"/>
    <mergeCell ref="AI19:AJ19"/>
    <mergeCell ref="A19:B19"/>
    <mergeCell ref="C19:D19"/>
    <mergeCell ref="E19:F19"/>
    <mergeCell ref="G19:H19"/>
    <mergeCell ref="I18:J18"/>
    <mergeCell ref="K18:L18"/>
    <mergeCell ref="M19:N19"/>
    <mergeCell ref="O19:P19"/>
    <mergeCell ref="Q19:R19"/>
    <mergeCell ref="AI18:AJ18"/>
    <mergeCell ref="A18:B18"/>
    <mergeCell ref="C18:D18"/>
    <mergeCell ref="E18:F18"/>
    <mergeCell ref="G18:H18"/>
    <mergeCell ref="AA18:AB18"/>
    <mergeCell ref="AC18:AD18"/>
    <mergeCell ref="AE18:AF18"/>
    <mergeCell ref="AG18:AH18"/>
    <mergeCell ref="BC19:BD19"/>
    <mergeCell ref="A20:B20"/>
    <mergeCell ref="C20:D20"/>
    <mergeCell ref="E20:F20"/>
    <mergeCell ref="G20:H20"/>
    <mergeCell ref="I19:J19"/>
    <mergeCell ref="K19:L19"/>
    <mergeCell ref="M20:N20"/>
    <mergeCell ref="O20:P20"/>
    <mergeCell ref="Q20:R20"/>
    <mergeCell ref="S20:T20"/>
    <mergeCell ref="U20:V20"/>
    <mergeCell ref="W20:X20"/>
    <mergeCell ref="Y20:Z20"/>
    <mergeCell ref="AA20:AB20"/>
    <mergeCell ref="AC20:AD20"/>
    <mergeCell ref="AE20:AF20"/>
    <mergeCell ref="S19:T19"/>
    <mergeCell ref="U19:V19"/>
    <mergeCell ref="W19:X19"/>
    <mergeCell ref="Y19:Z19"/>
    <mergeCell ref="AA19:AB19"/>
    <mergeCell ref="AC19:AD19"/>
    <mergeCell ref="AE19:AF19"/>
    <mergeCell ref="AU20:AV20"/>
    <mergeCell ref="BA20:BB20"/>
    <mergeCell ref="AK19:AL19"/>
    <mergeCell ref="AM19:AN19"/>
    <mergeCell ref="AO19:AP19"/>
    <mergeCell ref="AQ19:AR19"/>
    <mergeCell ref="AS19:AT19"/>
    <mergeCell ref="AU19:AV19"/>
    <mergeCell ref="BA19:BB19"/>
    <mergeCell ref="AQ21:AR21"/>
    <mergeCell ref="AS21:AT21"/>
    <mergeCell ref="AG20:AH20"/>
    <mergeCell ref="AI20:AJ20"/>
    <mergeCell ref="AK20:AL20"/>
    <mergeCell ref="AM20:AN20"/>
    <mergeCell ref="AO20:AP20"/>
    <mergeCell ref="AQ20:AR20"/>
    <mergeCell ref="AS20:AT20"/>
    <mergeCell ref="AM22:AN22"/>
    <mergeCell ref="AO22:AP22"/>
    <mergeCell ref="BC20:BD20"/>
    <mergeCell ref="A21:B21"/>
    <mergeCell ref="C21:D21"/>
    <mergeCell ref="E21:F21"/>
    <mergeCell ref="G21:H21"/>
    <mergeCell ref="I20:J20"/>
    <mergeCell ref="K20:L20"/>
    <mergeCell ref="M21:N21"/>
    <mergeCell ref="O21:P21"/>
    <mergeCell ref="Q21:R21"/>
    <mergeCell ref="S21:T21"/>
    <mergeCell ref="U21:V21"/>
    <mergeCell ref="W21:X21"/>
    <mergeCell ref="Y21:Z21"/>
    <mergeCell ref="AA21:AB21"/>
    <mergeCell ref="AC21:AD21"/>
    <mergeCell ref="AE21:AF21"/>
    <mergeCell ref="AG21:AH21"/>
    <mergeCell ref="AI21:AJ21"/>
    <mergeCell ref="AK21:AL21"/>
    <mergeCell ref="AM21:AN21"/>
    <mergeCell ref="AO21:AP21"/>
    <mergeCell ref="AI23:AJ23"/>
    <mergeCell ref="AK23:AL23"/>
    <mergeCell ref="AU21:AV21"/>
    <mergeCell ref="BA21:BB21"/>
    <mergeCell ref="BC21:BD21"/>
    <mergeCell ref="A22:B22"/>
    <mergeCell ref="C22:D22"/>
    <mergeCell ref="E22:F22"/>
    <mergeCell ref="G22:H22"/>
    <mergeCell ref="I21:J21"/>
    <mergeCell ref="K21:L21"/>
    <mergeCell ref="M22:N22"/>
    <mergeCell ref="O22:P22"/>
    <mergeCell ref="Q22:R22"/>
    <mergeCell ref="S22:T22"/>
    <mergeCell ref="U22:V22"/>
    <mergeCell ref="W22:X22"/>
    <mergeCell ref="Y22:Z22"/>
    <mergeCell ref="AA22:AB22"/>
    <mergeCell ref="AC22:AD22"/>
    <mergeCell ref="AE22:AF22"/>
    <mergeCell ref="AG22:AH22"/>
    <mergeCell ref="AI22:AJ22"/>
    <mergeCell ref="AK22:AL22"/>
    <mergeCell ref="AI24:AJ24"/>
    <mergeCell ref="AK24:AL24"/>
    <mergeCell ref="AQ22:AR22"/>
    <mergeCell ref="AS22:AT22"/>
    <mergeCell ref="AU22:AV22"/>
    <mergeCell ref="BA22:BB22"/>
    <mergeCell ref="BC22:BD22"/>
    <mergeCell ref="A23:B23"/>
    <mergeCell ref="C23:D23"/>
    <mergeCell ref="E23:F23"/>
    <mergeCell ref="G23:H23"/>
    <mergeCell ref="I22:J22"/>
    <mergeCell ref="K22:L22"/>
    <mergeCell ref="M23:N23"/>
    <mergeCell ref="O23:P23"/>
    <mergeCell ref="Q23:R23"/>
    <mergeCell ref="S23:T23"/>
    <mergeCell ref="U23:V23"/>
    <mergeCell ref="W23:X23"/>
    <mergeCell ref="Y23:Z23"/>
    <mergeCell ref="AA23:AB23"/>
    <mergeCell ref="AC23:AD23"/>
    <mergeCell ref="AE23:AF23"/>
    <mergeCell ref="AG23:AH23"/>
    <mergeCell ref="AI25:AJ25"/>
    <mergeCell ref="AK25:AL25"/>
    <mergeCell ref="AM23:AN23"/>
    <mergeCell ref="AO23:AP23"/>
    <mergeCell ref="AQ23:AR23"/>
    <mergeCell ref="AS23:AT23"/>
    <mergeCell ref="AU23:AV23"/>
    <mergeCell ref="A24:B24"/>
    <mergeCell ref="C24:D24"/>
    <mergeCell ref="E24:F24"/>
    <mergeCell ref="G24:H24"/>
    <mergeCell ref="I23:J23"/>
    <mergeCell ref="K23:L23"/>
    <mergeCell ref="M24:N24"/>
    <mergeCell ref="O24:P24"/>
    <mergeCell ref="Q24:R24"/>
    <mergeCell ref="S24:T24"/>
    <mergeCell ref="U24:V24"/>
    <mergeCell ref="W24:X24"/>
    <mergeCell ref="Y24:Z24"/>
    <mergeCell ref="AA24:AB24"/>
    <mergeCell ref="AC24:AD24"/>
    <mergeCell ref="AE24:AF24"/>
    <mergeCell ref="AG24:AH24"/>
    <mergeCell ref="AI26:AJ26"/>
    <mergeCell ref="AK26:AL26"/>
    <mergeCell ref="AM24:AN24"/>
    <mergeCell ref="AO24:AP24"/>
    <mergeCell ref="AQ24:AR24"/>
    <mergeCell ref="AS24:AT24"/>
    <mergeCell ref="AU24:AV24"/>
    <mergeCell ref="A25:B25"/>
    <mergeCell ref="C25:D25"/>
    <mergeCell ref="E25:F25"/>
    <mergeCell ref="G25:H25"/>
    <mergeCell ref="I24:J24"/>
    <mergeCell ref="K24:L24"/>
    <mergeCell ref="M25:N25"/>
    <mergeCell ref="O25:P25"/>
    <mergeCell ref="Q25:R25"/>
    <mergeCell ref="S25:T25"/>
    <mergeCell ref="U25:V25"/>
    <mergeCell ref="W25:X25"/>
    <mergeCell ref="Y25:Z25"/>
    <mergeCell ref="AA25:AB25"/>
    <mergeCell ref="AC25:AD25"/>
    <mergeCell ref="AE25:AF25"/>
    <mergeCell ref="AG25:AH25"/>
    <mergeCell ref="AQ27:AR27"/>
    <mergeCell ref="AS27:AT27"/>
    <mergeCell ref="AM25:AN25"/>
    <mergeCell ref="AO25:AP25"/>
    <mergeCell ref="AQ25:AR25"/>
    <mergeCell ref="AS25:AT25"/>
    <mergeCell ref="AU25:AV25"/>
    <mergeCell ref="A26:B26"/>
    <mergeCell ref="C26:D26"/>
    <mergeCell ref="E26:F26"/>
    <mergeCell ref="G26:H26"/>
    <mergeCell ref="I25:J25"/>
    <mergeCell ref="K25:L25"/>
    <mergeCell ref="M26:N26"/>
    <mergeCell ref="O26:P26"/>
    <mergeCell ref="Q26:R26"/>
    <mergeCell ref="S26:T26"/>
    <mergeCell ref="U26:V26"/>
    <mergeCell ref="W26:X26"/>
    <mergeCell ref="Y26:Z26"/>
    <mergeCell ref="AA26:AB26"/>
    <mergeCell ref="AC26:AD26"/>
    <mergeCell ref="AE26:AF26"/>
    <mergeCell ref="AG26:AH26"/>
    <mergeCell ref="AS28:AT28"/>
    <mergeCell ref="AU28:AV28"/>
    <mergeCell ref="AM26:AN26"/>
    <mergeCell ref="AO26:AP26"/>
    <mergeCell ref="AQ26:AR26"/>
    <mergeCell ref="AS26:AT26"/>
    <mergeCell ref="AU26:AV26"/>
    <mergeCell ref="A27:B27"/>
    <mergeCell ref="C27:D27"/>
    <mergeCell ref="E27:F27"/>
    <mergeCell ref="G27:H27"/>
    <mergeCell ref="I26:J26"/>
    <mergeCell ref="K26:L26"/>
    <mergeCell ref="M27:N27"/>
    <mergeCell ref="O27:P27"/>
    <mergeCell ref="Q27:R27"/>
    <mergeCell ref="S27:T27"/>
    <mergeCell ref="U27:V27"/>
    <mergeCell ref="W27:X27"/>
    <mergeCell ref="Y27:Z27"/>
    <mergeCell ref="AA27:AB27"/>
    <mergeCell ref="AG27:AH27"/>
    <mergeCell ref="AI27:AJ27"/>
    <mergeCell ref="AO27:AP27"/>
    <mergeCell ref="I28:J28"/>
    <mergeCell ref="K28:L28"/>
    <mergeCell ref="M29:N29"/>
    <mergeCell ref="O29:P29"/>
    <mergeCell ref="Q29:R29"/>
    <mergeCell ref="AU27:AV27"/>
    <mergeCell ref="A28:B28"/>
    <mergeCell ref="C28:D28"/>
    <mergeCell ref="E28:F28"/>
    <mergeCell ref="G28:H28"/>
    <mergeCell ref="I27:J27"/>
    <mergeCell ref="K27:L27"/>
    <mergeCell ref="M28:N28"/>
    <mergeCell ref="O28:P28"/>
    <mergeCell ref="Q28:R28"/>
    <mergeCell ref="S28:T28"/>
    <mergeCell ref="U28:V28"/>
    <mergeCell ref="W28:X28"/>
    <mergeCell ref="Y28:Z28"/>
    <mergeCell ref="AA28:AB28"/>
    <mergeCell ref="AG28:AH28"/>
    <mergeCell ref="AI28:AJ28"/>
    <mergeCell ref="AO28:AP28"/>
    <mergeCell ref="AQ28:AR28"/>
    <mergeCell ref="W29:X29"/>
    <mergeCell ref="Y29:Z29"/>
    <mergeCell ref="AA29:AB29"/>
    <mergeCell ref="AG29:AH29"/>
    <mergeCell ref="AI29:AJ29"/>
    <mergeCell ref="AO29:AP29"/>
    <mergeCell ref="AQ29:AR29"/>
    <mergeCell ref="A29:B29"/>
    <mergeCell ref="C29:D29"/>
    <mergeCell ref="E29:F29"/>
    <mergeCell ref="G29:H29"/>
    <mergeCell ref="AS29:AT29"/>
    <mergeCell ref="AU29:AV29"/>
    <mergeCell ref="A30:B30"/>
    <mergeCell ref="C30:D30"/>
    <mergeCell ref="E30:F30"/>
    <mergeCell ref="G30:H30"/>
    <mergeCell ref="I29:J29"/>
    <mergeCell ref="K29:L29"/>
    <mergeCell ref="M30:N30"/>
    <mergeCell ref="O30:P30"/>
    <mergeCell ref="Q30:R30"/>
    <mergeCell ref="S30:T30"/>
    <mergeCell ref="U30:V30"/>
    <mergeCell ref="W30:X30"/>
    <mergeCell ref="Y30:Z30"/>
    <mergeCell ref="AA30:AB30"/>
    <mergeCell ref="AG30:AH30"/>
    <mergeCell ref="AI30:AJ30"/>
    <mergeCell ref="AO30:AP30"/>
    <mergeCell ref="AQ30:AR30"/>
    <mergeCell ref="AS30:AT30"/>
    <mergeCell ref="AU30:AV30"/>
    <mergeCell ref="S29:T29"/>
    <mergeCell ref="U29:V29"/>
    <mergeCell ref="AS31:AT31"/>
    <mergeCell ref="AU31:AV31"/>
    <mergeCell ref="A31:B31"/>
    <mergeCell ref="C31:D31"/>
    <mergeCell ref="E31:F31"/>
    <mergeCell ref="G31:H31"/>
    <mergeCell ref="I31:J31"/>
    <mergeCell ref="K31:L31"/>
    <mergeCell ref="I30:J30"/>
    <mergeCell ref="K30:L30"/>
    <mergeCell ref="M31:N31"/>
    <mergeCell ref="O31:P31"/>
    <mergeCell ref="Q31:R31"/>
    <mergeCell ref="S31:T31"/>
    <mergeCell ref="U31:V31"/>
    <mergeCell ref="W31:X31"/>
    <mergeCell ref="Y31:Z31"/>
    <mergeCell ref="A32:B32"/>
    <mergeCell ref="C32:D32"/>
    <mergeCell ref="E32:F32"/>
    <mergeCell ref="G32:H32"/>
    <mergeCell ref="I32:J32"/>
    <mergeCell ref="K32:L32"/>
    <mergeCell ref="M32:N32"/>
    <mergeCell ref="O32:P32"/>
    <mergeCell ref="Q32:R32"/>
    <mergeCell ref="S33:T33"/>
    <mergeCell ref="U33:V33"/>
    <mergeCell ref="W33:X33"/>
    <mergeCell ref="Y33:Z33"/>
    <mergeCell ref="AA32:AB32"/>
    <mergeCell ref="AO32:AP32"/>
    <mergeCell ref="AA31:AB31"/>
    <mergeCell ref="AO31:AP31"/>
    <mergeCell ref="AQ31:AR31"/>
    <mergeCell ref="S32:T32"/>
    <mergeCell ref="U32:V32"/>
    <mergeCell ref="W32:X32"/>
    <mergeCell ref="Y32:Z32"/>
    <mergeCell ref="AQ33:AR33"/>
    <mergeCell ref="A33:B33"/>
    <mergeCell ref="C33:D33"/>
    <mergeCell ref="E33:F33"/>
    <mergeCell ref="G33:H33"/>
    <mergeCell ref="I33:J33"/>
    <mergeCell ref="K33:L33"/>
    <mergeCell ref="M33:N33"/>
    <mergeCell ref="O33:P33"/>
    <mergeCell ref="Q33:R33"/>
    <mergeCell ref="AS33:AT33"/>
    <mergeCell ref="AO34:AP34"/>
    <mergeCell ref="AQ34:AR34"/>
    <mergeCell ref="AS34:AT34"/>
    <mergeCell ref="AU34:AV34"/>
    <mergeCell ref="AA33:AB33"/>
    <mergeCell ref="AO33:AP33"/>
    <mergeCell ref="AQ32:AR32"/>
    <mergeCell ref="AS32:AT32"/>
    <mergeCell ref="AU32:AV32"/>
    <mergeCell ref="AU33:AV33"/>
    <mergeCell ref="W35:X35"/>
    <mergeCell ref="AS35:AT35"/>
    <mergeCell ref="AU35:AV35"/>
    <mergeCell ref="A34:B34"/>
    <mergeCell ref="C34:D34"/>
    <mergeCell ref="E34:F34"/>
    <mergeCell ref="G34:H34"/>
    <mergeCell ref="M34:N34"/>
    <mergeCell ref="O34:P34"/>
    <mergeCell ref="Q34:R34"/>
    <mergeCell ref="A35:B35"/>
    <mergeCell ref="C35:D35"/>
    <mergeCell ref="E35:F35"/>
    <mergeCell ref="G35:H35"/>
    <mergeCell ref="M35:N35"/>
    <mergeCell ref="O35:P35"/>
    <mergeCell ref="Q35:R35"/>
    <mergeCell ref="S35:T35"/>
    <mergeCell ref="U35:V35"/>
    <mergeCell ref="S34:T34"/>
    <mergeCell ref="U34:V34"/>
    <mergeCell ref="W34:X34"/>
    <mergeCell ref="W36:X36"/>
    <mergeCell ref="AS36:AT36"/>
    <mergeCell ref="AU36:AV36"/>
    <mergeCell ref="A37:B37"/>
    <mergeCell ref="C37:D37"/>
    <mergeCell ref="E37:F37"/>
    <mergeCell ref="G37:H37"/>
    <mergeCell ref="M37:N37"/>
    <mergeCell ref="O37:P37"/>
    <mergeCell ref="Q37:R37"/>
    <mergeCell ref="S37:T37"/>
    <mergeCell ref="U37:V37"/>
    <mergeCell ref="W37:X37"/>
    <mergeCell ref="AS37:AT37"/>
    <mergeCell ref="AU37:AV37"/>
    <mergeCell ref="A36:B36"/>
    <mergeCell ref="C36:D36"/>
    <mergeCell ref="E36:F36"/>
    <mergeCell ref="G36:H36"/>
    <mergeCell ref="M36:N36"/>
    <mergeCell ref="O36:P36"/>
    <mergeCell ref="Q36:R36"/>
    <mergeCell ref="S36:T36"/>
    <mergeCell ref="U36:V36"/>
    <mergeCell ref="AU38:AV38"/>
    <mergeCell ref="A39:B39"/>
    <mergeCell ref="C39:D39"/>
    <mergeCell ref="E39:F39"/>
    <mergeCell ref="G39:H39"/>
    <mergeCell ref="M39:N39"/>
    <mergeCell ref="O39:P39"/>
    <mergeCell ref="AS39:AT39"/>
    <mergeCell ref="AU39:AV39"/>
    <mergeCell ref="A38:B38"/>
    <mergeCell ref="C38:D38"/>
    <mergeCell ref="E38:F38"/>
    <mergeCell ref="G38:H38"/>
    <mergeCell ref="M38:N38"/>
    <mergeCell ref="O38:P38"/>
    <mergeCell ref="U38:V38"/>
    <mergeCell ref="W38:X38"/>
    <mergeCell ref="AS38:AT38"/>
    <mergeCell ref="A40:B40"/>
    <mergeCell ref="C40:D40"/>
    <mergeCell ref="E40:F40"/>
    <mergeCell ref="G40:H40"/>
    <mergeCell ref="M40:N40"/>
    <mergeCell ref="O40:P40"/>
    <mergeCell ref="AS40:AT40"/>
    <mergeCell ref="AU40:AV40"/>
    <mergeCell ref="A41:B41"/>
    <mergeCell ref="C41:D41"/>
    <mergeCell ref="E41:F41"/>
    <mergeCell ref="G41:H41"/>
    <mergeCell ref="M41:N41"/>
    <mergeCell ref="O41:P41"/>
    <mergeCell ref="AS41:AT41"/>
    <mergeCell ref="AU41:AV41"/>
    <mergeCell ref="A42:B42"/>
    <mergeCell ref="C42:D42"/>
    <mergeCell ref="E42:F42"/>
    <mergeCell ref="G42:H42"/>
    <mergeCell ref="M42:N42"/>
    <mergeCell ref="O42:P42"/>
    <mergeCell ref="AS42:AT42"/>
    <mergeCell ref="AU42:AV42"/>
    <mergeCell ref="A43:B43"/>
    <mergeCell ref="C43:D43"/>
    <mergeCell ref="E43:F43"/>
    <mergeCell ref="G43:H43"/>
    <mergeCell ref="M43:N43"/>
    <mergeCell ref="O43:P43"/>
    <mergeCell ref="AS43:AT43"/>
    <mergeCell ref="AU43:AV43"/>
    <mergeCell ref="A44:B44"/>
    <mergeCell ref="C44:D44"/>
    <mergeCell ref="E44:F44"/>
    <mergeCell ref="G44:H44"/>
    <mergeCell ref="M44:N44"/>
    <mergeCell ref="O44:P44"/>
    <mergeCell ref="AS44:AT44"/>
    <mergeCell ref="AU44:AV44"/>
    <mergeCell ref="A45:B45"/>
    <mergeCell ref="C45:D45"/>
    <mergeCell ref="E45:F45"/>
    <mergeCell ref="G45:H45"/>
    <mergeCell ref="M45:N45"/>
    <mergeCell ref="O45:P45"/>
    <mergeCell ref="AS45:AT45"/>
    <mergeCell ref="AU45:AV45"/>
    <mergeCell ref="A46:B46"/>
    <mergeCell ref="C46:D46"/>
    <mergeCell ref="E46:F46"/>
    <mergeCell ref="G46:H46"/>
    <mergeCell ref="M46:N46"/>
    <mergeCell ref="O46:P46"/>
    <mergeCell ref="AS46:AT46"/>
    <mergeCell ref="AU46:AV46"/>
    <mergeCell ref="A47:B47"/>
    <mergeCell ref="C47:D47"/>
    <mergeCell ref="E47:F47"/>
    <mergeCell ref="G47:H47"/>
    <mergeCell ref="M47:N47"/>
    <mergeCell ref="O47:P47"/>
    <mergeCell ref="AS47:AT47"/>
    <mergeCell ref="AU47:AV47"/>
    <mergeCell ref="A48:B48"/>
    <mergeCell ref="C48:D48"/>
    <mergeCell ref="E48:F48"/>
    <mergeCell ref="G48:H48"/>
    <mergeCell ref="M48:N48"/>
    <mergeCell ref="O48:P48"/>
    <mergeCell ref="AS48:AT48"/>
    <mergeCell ref="AU48:AV48"/>
    <mergeCell ref="A49:B49"/>
    <mergeCell ref="C49:D49"/>
    <mergeCell ref="E49:F49"/>
    <mergeCell ref="G49:H49"/>
    <mergeCell ref="M49:N49"/>
    <mergeCell ref="O49:P49"/>
    <mergeCell ref="A50:B50"/>
    <mergeCell ref="C50:D50"/>
    <mergeCell ref="E50:F50"/>
    <mergeCell ref="G50:H50"/>
    <mergeCell ref="M50:N50"/>
    <mergeCell ref="O50:P50"/>
    <mergeCell ref="A51:B51"/>
    <mergeCell ref="C51:D51"/>
    <mergeCell ref="E51:F51"/>
    <mergeCell ref="G51:H51"/>
    <mergeCell ref="A52:B52"/>
    <mergeCell ref="C52:D52"/>
    <mergeCell ref="E52:F52"/>
    <mergeCell ref="G52:H52"/>
    <mergeCell ref="A53:B53"/>
    <mergeCell ref="C53:D53"/>
    <mergeCell ref="E53:F53"/>
    <mergeCell ref="G53:H53"/>
    <mergeCell ref="A54:B54"/>
    <mergeCell ref="C54:D54"/>
    <mergeCell ref="E54:F54"/>
    <mergeCell ref="G54:H54"/>
    <mergeCell ref="C59:D59"/>
    <mergeCell ref="E59:F59"/>
    <mergeCell ref="G59:H59"/>
    <mergeCell ref="A60:B60"/>
    <mergeCell ref="C60:D60"/>
    <mergeCell ref="E60:F60"/>
    <mergeCell ref="G60:H60"/>
    <mergeCell ref="A55:B55"/>
    <mergeCell ref="C55:D55"/>
    <mergeCell ref="E55:F55"/>
    <mergeCell ref="G55:H55"/>
    <mergeCell ref="A56:B56"/>
    <mergeCell ref="C56:D56"/>
    <mergeCell ref="E56:F56"/>
    <mergeCell ref="G56:H56"/>
    <mergeCell ref="A57:B57"/>
    <mergeCell ref="C57:D57"/>
    <mergeCell ref="E57:F57"/>
    <mergeCell ref="G57:H57"/>
    <mergeCell ref="E64:F64"/>
    <mergeCell ref="G64:H64"/>
    <mergeCell ref="E65:F65"/>
    <mergeCell ref="G65:H65"/>
    <mergeCell ref="E66:F66"/>
    <mergeCell ref="G66:H66"/>
    <mergeCell ref="E67:F67"/>
    <mergeCell ref="G67:H67"/>
    <mergeCell ref="A1:R11"/>
    <mergeCell ref="A61:B61"/>
    <mergeCell ref="C61:D61"/>
    <mergeCell ref="E61:F61"/>
    <mergeCell ref="G61:H61"/>
    <mergeCell ref="A62:B62"/>
    <mergeCell ref="C62:D62"/>
    <mergeCell ref="E62:F62"/>
    <mergeCell ref="G62:H62"/>
    <mergeCell ref="E63:F63"/>
    <mergeCell ref="G63:H63"/>
    <mergeCell ref="A58:B58"/>
    <mergeCell ref="C58:D58"/>
    <mergeCell ref="E58:F58"/>
    <mergeCell ref="G58:H58"/>
    <mergeCell ref="A59:B59"/>
  </mergeCells>
  <phoneticPr fontId="12" type="noConversion"/>
  <hyperlinks>
    <hyperlink ref="A13:B13" location="剑!C2" display="白铁重剑" xr:uid="{00000000-0004-0000-0000-000000000000}"/>
    <hyperlink ref="A14:B14" location="剑!H2" display="猎魔人制式剑" xr:uid="{00000000-0004-0000-0000-000001000000}"/>
    <hyperlink ref="A15:B15" location="剑!R2" display="天问·冥昭" xr:uid="{00000000-0004-0000-0000-000002000000}"/>
    <hyperlink ref="A16:B16" location="剑!C26" display="骑士剑" xr:uid="{00000000-0004-0000-0000-000003000000}"/>
    <hyperlink ref="A17:B17" location="剑!M158" display="桃木剑" xr:uid="{00000000-0004-0000-0000-000004000000}"/>
    <hyperlink ref="A18:B18" location="剑!R184" display="弱者之器" xr:uid="{00000000-0004-0000-0000-000005000000}"/>
    <hyperlink ref="A19:B19" location="剑!M2" display="光剑" xr:uid="{00000000-0004-0000-0000-000006000000}"/>
    <hyperlink ref="A20:B20" location="剑!M28" display="伪魔剑·米斯特汀" xr:uid="{00000000-0004-0000-0000-000007000000}"/>
    <hyperlink ref="A21:B21" location="剑!R28" display="角王剑" xr:uid="{00000000-0004-0000-0000-000008000000}"/>
    <hyperlink ref="A22:B22" location="剑!C54" display="光之驱逐" xr:uid="{00000000-0004-0000-0000-000009000000}"/>
    <hyperlink ref="A23:B23" location="剑!R54" display="琵琶丸" xr:uid="{00000000-0004-0000-0000-00000A000000}"/>
    <hyperlink ref="A24:B24" location="剑!C80" display="黑暗剑" xr:uid="{00000000-0004-0000-0000-00000B000000}"/>
    <hyperlink ref="A25:B25" location="剑!C158" display="冷光之锋" xr:uid="{00000000-0004-0000-0000-00000C000000}"/>
    <hyperlink ref="A26:B26" location="剑!H210" display="玄铁重剑" xr:uid="{00000000-0004-0000-0000-00000D000000}"/>
    <hyperlink ref="A27:B27" location="剑!H54" display="子午" xr:uid="{00000000-0004-0000-0000-00000E000000}"/>
    <hyperlink ref="A29:B29" location="剑!M54" display="荣光" xr:uid="{00000000-0004-0000-0000-00000F000000}"/>
    <hyperlink ref="A30:B30" location="剑!H80" display="蝉翼剑" xr:uid="{00000000-0004-0000-0000-000010000000}"/>
    <hyperlink ref="A31:B31" location="剑!R132" display="万古愁" xr:uid="{00000000-0004-0000-0000-000011000000}"/>
    <hyperlink ref="A32:B32" location="剑!H158" display="环保剑" xr:uid="{00000000-0004-0000-0000-000012000000}"/>
    <hyperlink ref="A33:B33" location="剑!H28" display="蓝雨.光之芙蓉" xr:uid="{00000000-0004-0000-0000-000013000000}"/>
    <hyperlink ref="A34:B34" location="剑!C106" display="永暝" xr:uid="{00000000-0004-0000-0000-000014000000}"/>
    <hyperlink ref="A35:B35" location="剑!M106" display="终刻" xr:uid="{00000000-0004-0000-0000-000015000000}"/>
    <hyperlink ref="A36:B36" location="剑!H132" display="亚尔特留斯大剑" xr:uid="{00000000-0004-0000-0000-000016000000}"/>
    <hyperlink ref="A37:B37" location="剑!H132" display="流火" xr:uid="{00000000-0004-0000-0000-000017000000}"/>
    <hyperlink ref="A38:B38" location="剑!M80" display="玄铁开天剑" xr:uid="{00000000-0004-0000-0000-000018000000}"/>
    <hyperlink ref="A39:B39" location="剑!R80" display="雷剑" xr:uid="{00000000-0004-0000-0000-000019000000}"/>
    <hyperlink ref="A40:B40" location="剑!H106" display="严灵丸" xr:uid="{00000000-0004-0000-0000-00001A000000}"/>
    <hyperlink ref="A41:B41" location="剑!R106" display="切割灵魂之物" xr:uid="{00000000-0004-0000-0000-00001B000000}"/>
    <hyperlink ref="A42:B42" location="剑!C184" display="阿尔法权杖" xr:uid="{00000000-0004-0000-0000-00001C000000}"/>
    <hyperlink ref="A43:B43" location="剑!H184" display="提泽纳-炎" xr:uid="{00000000-0004-0000-0000-00001D000000}"/>
    <hyperlink ref="AS38:AT38" location="剑!R158" display="金沙罗舞蹈团" xr:uid="{00000000-0004-0000-0000-00001E000000}"/>
    <hyperlink ref="A46:B46" location="剑!C210" display="黑  剑+22" xr:uid="{00000000-0004-0000-0000-00001F000000}"/>
    <hyperlink ref="A47:B47" location="剑!M184" display="黄煌严灵离宫" xr:uid="{00000000-0004-0000-0000-000020000000}"/>
    <hyperlink ref="E13:F13" location="刀!C2" display="Prototype NO.1" xr:uid="{00000000-0004-0000-0000-000021000000}"/>
    <hyperlink ref="E14:F14" location="刀!H2" display="马夸威特" xr:uid="{00000000-0004-0000-0000-000022000000}"/>
    <hyperlink ref="E15:F15" location="刀!H28" display="吉冈" xr:uid="{00000000-0004-0000-0000-000023000000}"/>
    <hyperlink ref="E16:F16" location="刀!M2" display="村雨" xr:uid="{00000000-0004-0000-0000-000024000000}"/>
    <hyperlink ref="E17:F17" location="刀!C28" display="浅打" xr:uid="{00000000-0004-0000-0000-000025000000}"/>
    <hyperlink ref="E18:F18" location="刀!R2" display="复仇" xr:uid="{00000000-0004-0000-0000-000026000000}"/>
    <hyperlink ref="E19:F19" location="刀!H80" display="血腥屠刀" xr:uid="{00000000-0004-0000-0000-000027000000}"/>
    <hyperlink ref="E20:F20" location="刀!H132" display="白楼剑" xr:uid="{00000000-0004-0000-0000-000028000000}"/>
    <hyperlink ref="E21:F21" location="刀!R132" display="叛军长刀" xr:uid="{00000000-0004-0000-0000-000029000000}"/>
    <hyperlink ref="E22:F22" location="刀!C158" display="韦斯特" xr:uid="{00000000-0004-0000-0000-00002A000000}"/>
    <hyperlink ref="E23:F23" location="刀!H158" display="屠夫的断骨刀" xr:uid="{00000000-0004-0000-0000-00002B000000}"/>
    <hyperlink ref="E24:F24" location="刀!R54" display="巨人杀手" xr:uid="{00000000-0004-0000-0000-00002C000000}"/>
    <hyperlink ref="E25:F25" location="刀!C80" display="邪劫" xr:uid="{00000000-0004-0000-0000-00002D000000}"/>
    <hyperlink ref="E26:F26" location="刀!C132" display="大太刀" xr:uid="{00000000-0004-0000-0000-00002E000000}"/>
    <hyperlink ref="E27:F27" location="刀!M132" display="飞梅" xr:uid="{00000000-0004-0000-0000-00002F000000}"/>
    <hyperlink ref="I13:J13" location="拳套!C2" display="魔皇爪" xr:uid="{00000000-0004-0000-0000-000030000000}"/>
    <hyperlink ref="I14:J14" location="拳套!R80" display="指虎" xr:uid="{00000000-0004-0000-0000-000031000000}"/>
    <hyperlink ref="I15:J15" location="拳套!H2" display="尖刺拳套" xr:uid="{00000000-0004-0000-0000-000032000000}"/>
    <hyperlink ref="I16:J16" location="拳套!M2" display="百裂" xr:uid="{00000000-0004-0000-0000-000034000000}"/>
    <hyperlink ref="I17:J17" location="拳套!C28" display="沧澜" xr:uid="{00000000-0004-0000-0000-000035000000}"/>
    <hyperlink ref="I18:J18" location="拳套!M28" display="血浸的缠手绳" xr:uid="{00000000-0004-0000-0000-000036000000}"/>
    <hyperlink ref="I19:J19" location="拳套!R28" display="阿特拉斯拳套" xr:uid="{00000000-0004-0000-0000-000037000000}"/>
    <hyperlink ref="I20:J20" location="拳套!C54" display="疾雨" xr:uid="{00000000-0004-0000-0000-000038000000}"/>
    <hyperlink ref="I21:J21" location="拳套!R2" display="千钧" xr:uid="{00000000-0004-0000-0000-000039000000}"/>
    <hyperlink ref="I22:J22" location="拳套!H28" display="八方俱灭" xr:uid="{00000000-0004-0000-0000-00003A000000}"/>
    <hyperlink ref="I25:J25" location="拳套!M54" display="叩门" xr:uid="{00000000-0004-0000-0000-00003B000000}"/>
    <hyperlink ref="I26:J26" location="拳套!C80" display="时之魔王" xr:uid="{00000000-0004-0000-0000-00003C000000}"/>
    <hyperlink ref="I27:J27" location="拳套!H80" display="弗莱迪的铁爪" xr:uid="{00000000-0004-0000-0000-00003D000000}"/>
    <hyperlink ref="M13:N13" location="长柄!C2" display="硫磺长刀" xr:uid="{00000000-0004-0000-0000-00003E000000}"/>
    <hyperlink ref="M14:N14" location="长柄!H2" display="方阵长枪" xr:uid="{00000000-0004-0000-0000-00003F000000}"/>
    <hyperlink ref="M15:N15" location="长柄!R2" display="钴蓝薙刀" xr:uid="{00000000-0004-0000-0000-000040000000}"/>
    <hyperlink ref="M16:N16" location="长柄!C28" display="破败双鹰战旗" xr:uid="{00000000-0004-0000-0000-000041000000}"/>
    <hyperlink ref="M17:N17" location="长柄!H28" display="方尖碑战旗" xr:uid="{00000000-0004-0000-0000-000042000000}"/>
    <hyperlink ref="M18:N18" location="长柄!M2" display="白垩的无名之辈" xr:uid="{00000000-0004-0000-0000-000043000000}"/>
    <hyperlink ref="M19:N19" location="长柄!M28" display="重型骑枪" xr:uid="{00000000-0004-0000-0000-000044000000}"/>
    <hyperlink ref="M20:N20" location="长柄!C54" display="驱逐者I型" xr:uid="{00000000-0004-0000-0000-000045000000}"/>
    <hyperlink ref="M21:N21" location="长柄!M54" display="黑缨枪" xr:uid="{00000000-0004-0000-0000-000046000000}"/>
    <hyperlink ref="M22:N22" location="长柄!H158" display="决斗之枪" xr:uid="{00000000-0004-0000-0000-000047000000}"/>
    <hyperlink ref="M23:N23" location="长柄!R158" display="血魔" xr:uid="{00000000-0004-0000-0000-000048000000}"/>
    <hyperlink ref="M24:N24" location="长柄!V184" display="泰拉石长矛" xr:uid="{00000000-0004-0000-0000-000049000000}"/>
    <hyperlink ref="M25:N25" location="长柄!R28" display="沧耳刀" xr:uid="{00000000-0004-0000-0000-00004A000000}"/>
    <hyperlink ref="M26:N26" location="长柄!R80" display="月如钩" xr:uid="{00000000-0004-0000-0000-00004B000000}"/>
    <hyperlink ref="M27:N27" location="长柄!H106" display="黯灭" xr:uid="{00000000-0004-0000-0000-00004C000000}"/>
    <hyperlink ref="M28:N28" location="长柄!M106" display="却邪" xr:uid="{00000000-0004-0000-0000-00004D000000}"/>
    <hyperlink ref="M29:N29" location="长柄!R106" display="裂空者" xr:uid="{00000000-0004-0000-0000-00004E000000}"/>
    <hyperlink ref="M30:N30" location="长柄!M132" display="悯农" xr:uid="{00000000-0004-0000-0000-00004F000000}"/>
    <hyperlink ref="M32:N32" location="长柄!H54" display="“薄暮与天穹”" xr:uid="{00000000-0004-0000-0000-000050000000}"/>
    <hyperlink ref="M33:N33" location="长柄!C80" display="神策枪" xr:uid="{00000000-0004-0000-0000-000051000000}"/>
    <hyperlink ref="M34:N34" location="长柄!H80" display="阴冷之枪Brynhildr" xr:uid="{00000000-0004-0000-0000-000052000000}"/>
    <hyperlink ref="M35:N35" location="长柄!M80" display="烈狮旗帜枪" xr:uid="{00000000-0004-0000-0000-000053000000}"/>
    <hyperlink ref="M36:N36" location="长柄!C158" display="巴风特之矛" xr:uid="{00000000-0004-0000-0000-000054000000}"/>
    <hyperlink ref="M37:N37" location="长柄!R54" display="人类之灾" xr:uid="{00000000-0004-0000-0000-000055000000}"/>
    <hyperlink ref="M38:N38" location="长柄!C106" display="天空之脊" xr:uid="{00000000-0004-0000-0000-000056000000}"/>
    <hyperlink ref="M39:N39" location="长柄!H132" display="旧世遗骸" xr:uid="{00000000-0004-0000-0000-000057000000}"/>
    <hyperlink ref="M40:N40" location="长柄!R132" display="恒霜之斯卡蒂" xr:uid="{00000000-0004-0000-0000-000058000000}"/>
    <hyperlink ref="M41:N41" location="长柄!H184" display="末日恐惧" xr:uid="{00000000-0004-0000-0000-000059000000}"/>
    <hyperlink ref="M43:N43" location="长柄!C132" display="黑死神" xr:uid="{00000000-0004-0000-0000-00005A000000}"/>
    <hyperlink ref="M44:N44" location="长柄!M158" display="贯虹之槊" xr:uid="{00000000-0004-0000-0000-00005B000000}"/>
    <hyperlink ref="Q13:R13" location="斧锤!C2" display="狼牙棒" xr:uid="{00000000-0004-0000-0000-00005C000000}"/>
    <hyperlink ref="Q14:R14" location="斧锤!H2" display="猎魔人制式链枷" xr:uid="{00000000-0004-0000-0000-00005D000000}"/>
    <hyperlink ref="Q15:R15" location="斧锤!M2" display="轻型硬头锤" xr:uid="{00000000-0004-0000-0000-00005E000000}"/>
    <hyperlink ref="Q16:R16" location="斧锤!R2" display="尖刺大锤" xr:uid="{00000000-0004-0000-0000-00005F000000}"/>
    <hyperlink ref="Q17:R17" location="斧锤!C28" display="重型硬头锤" xr:uid="{00000000-0004-0000-0000-000060000000}"/>
    <hyperlink ref="Q18:R18" location="斧锤!H28" display="白银之手战锤" xr:uid="{00000000-0004-0000-0000-000061000000}"/>
    <hyperlink ref="Q19:R19" location="斧锤!R80" display="零距离炮" xr:uid="{00000000-0004-0000-0000-000062000000}"/>
    <hyperlink ref="Q20:R20" location="斧锤!M28" display="猎人斧" xr:uid="{00000000-0004-0000-0000-000063000000}"/>
    <hyperlink ref="Q21:R21" location="斧锤!H106" display="山怪的腿骨" xr:uid="{00000000-0004-0000-0000-000064000000}"/>
    <hyperlink ref="Q22:R22" location="斧锤!R28" display="五形头" xr:uid="{00000000-0004-0000-0000-000065000000}"/>
    <hyperlink ref="Q23:R23" location="斧锤!C105" display="墨丘利之锤" xr:uid="{00000000-0004-0000-0000-000066000000}"/>
    <hyperlink ref="Q24:R24" location="斧锤!C54" display="无坚不摧之力" xr:uid="{00000000-0004-0000-0000-000067000000}"/>
    <hyperlink ref="Q25:R25" location="斧锤!M54" display="双刃大斧" xr:uid="{00000000-0004-0000-0000-000068000000}"/>
    <hyperlink ref="Q26:R26" location="斧锤!H54" display="裁决之杖" xr:uid="{00000000-0004-0000-0000-000069000000}"/>
    <hyperlink ref="Q27:R27" location="斧锤!R54" display="大力神杯" xr:uid="{00000000-0004-0000-0000-00006A000000}"/>
    <hyperlink ref="Q28:R28" location="斧锤!C80" display="黑鼠战斧" xr:uid="{00000000-0004-0000-0000-00006B000000}"/>
    <hyperlink ref="Q29:R29" location="斧锤!H80" display="西伯利亚冰锤" xr:uid="{00000000-0004-0000-0000-00006C000000}"/>
    <hyperlink ref="Q30:R30" location="斧锤!M80" display="轰雷殴打者" xr:uid="{00000000-0004-0000-0000-00006D000000}"/>
    <hyperlink ref="U13:V13" location="奇门兵器!H2" display="三棱军刺" xr:uid="{00000000-0004-0000-0000-00006E000000}"/>
    <hyperlink ref="U14:V14" location="奇门兵器!M2" display="告别单身" xr:uid="{00000000-0004-0000-0000-00006F000000}"/>
    <hyperlink ref="U15:V15" location="奇门兵器!C28" display="烈日的铁鞭" xr:uid="{00000000-0004-0000-0000-000070000000}"/>
    <hyperlink ref="U16:V16" location="奇门兵器!H28" display="断头台" xr:uid="{00000000-0004-0000-0000-000071000000}"/>
    <hyperlink ref="U17:V17" location="奇门兵器!R28" display="光能匕首" xr:uid="{00000000-0004-0000-0000-000072000000}"/>
    <hyperlink ref="U18:V18" location="奇门兵器!R54" display="高周波匕首" xr:uid="{00000000-0004-0000-0000-000073000000}"/>
    <hyperlink ref="U19:V19" location="奇门兵器!H80" display="小黄蜂" xr:uid="{00000000-0004-0000-0000-000074000000}"/>
    <hyperlink ref="U20:V20" location="奇门兵器!H80" display="痛不欲生实话鞭" xr:uid="{00000000-0004-0000-0000-000075000000}"/>
    <hyperlink ref="U21:V21" location="奇门兵器!C2" display="飞花" xr:uid="{00000000-0004-0000-0000-000076000000}"/>
    <hyperlink ref="U22:V22" location="奇门兵器!R2" display="净化圣典-制式型" xr:uid="{00000000-0004-0000-0000-000077000000}"/>
    <hyperlink ref="U23:V23" location="奇门兵器!M54" display="记忆金属缠丝" xr:uid="{00000000-0004-0000-0000-000078000000}"/>
    <hyperlink ref="U24:V24" location="奇门兵器!C106" display="高压电击鞭" xr:uid="{00000000-0004-0000-0000-000079000000}"/>
    <hyperlink ref="U28:V28" location="奇门兵器!M80" display="鬼灯丸" xr:uid="{00000000-0004-0000-0000-00007A000000}"/>
    <hyperlink ref="U30:V30" location="奇门兵器!C80" display="金蛇鞭" xr:uid="{00000000-0004-0000-0000-00007B000000}"/>
    <hyperlink ref="Y13:Z13" location="弓!C2" display="英格兰长弓" xr:uid="{00000000-0004-0000-0000-00007C000000}"/>
    <hyperlink ref="Y14:Z14" location="弓!H2" display="恐惧消除者" xr:uid="{00000000-0004-0000-0000-00007D000000}"/>
    <hyperlink ref="Y15:Z15" location="弓!M2" display="寒梦之愿" xr:uid="{00000000-0004-0000-0000-00007E000000}"/>
    <hyperlink ref="Y16:Z16" location="弓!C28" display="风暴（复制品）" xr:uid="{00000000-0004-0000-0000-00007F000000}"/>
    <hyperlink ref="Y17:Z17" location="弓!R2" display="死亡叹息" xr:uid="{00000000-0004-0000-0000-000080000000}"/>
    <hyperlink ref="Y18:Z18" location="弓!R54" display="伪·射天狼" xr:uid="{00000000-0004-0000-0000-000081000000}"/>
    <hyperlink ref="Y19:Z19" location="弓!H28" display="利维坦" xr:uid="{00000000-0004-0000-0000-000082000000}"/>
    <hyperlink ref="Y20:Z20" location="弓!M28" display="苍翠之风" xr:uid="{00000000-0004-0000-0000-000083000000}"/>
    <hyperlink ref="Y21:Z21" location="弓!R28" display="愿起·千响铃" xr:uid="{00000000-0004-0000-0000-000084000000}"/>
    <hyperlink ref="Y22:Z22" location="弓!C54" display="不屈龙魂" xr:uid="{00000000-0004-0000-0000-000085000000}"/>
    <hyperlink ref="Y23:Z23" location="弓!H54" display="迷失幻影" xr:uid="{00000000-0004-0000-0000-000086000000}"/>
    <hyperlink ref="Y24:Z24" location="弓!C80" display="人类之敌" xr:uid="{00000000-0004-0000-0000-000087000000}"/>
    <hyperlink ref="Y25:Z25" location="弓!M54" display="碎星" xr:uid="{00000000-0004-0000-0000-000088000000}"/>
    <hyperlink ref="AC13:AD13" location="弩!C2" display="猎魔人制式弩" xr:uid="{00000000-0004-0000-0000-000089000000}"/>
    <hyperlink ref="AC19:AD19" location="弩!H2" display="罗马蝎驽" xr:uid="{00000000-0004-0000-0000-00008A000000}"/>
    <hyperlink ref="AC20:AD20" location="弩!R2" display="蹶张弩" xr:uid="{00000000-0004-0000-0000-00008B000000}"/>
    <hyperlink ref="AC23:AD23" location="弩!M2" display="娜塔亚的杀戮" xr:uid="{00000000-0004-0000-0000-00008C000000}"/>
    <hyperlink ref="AG13:AH13" location="半自动枪械!C2" display="M1911" xr:uid="{00000000-0004-0000-0000-00008D000000}"/>
    <hyperlink ref="AG17:AH17" location="半自动枪械!H2" display="M700" xr:uid="{00000000-0004-0000-0000-00008E000000}"/>
    <hyperlink ref="AG14:AH14" location="半自动枪械!M2" display="黑色连发手枪" xr:uid="{00000000-0004-0000-0000-00008F000000}"/>
    <hyperlink ref="AG18:AH18" location="半自动枪械!R28" display="M500" xr:uid="{00000000-0004-0000-0000-000090000000}"/>
    <hyperlink ref="AG19:AH19" location="半自动枪械!H54" display="海魔族自卫手枪" xr:uid="{00000000-0004-0000-0000-000091000000}"/>
    <hyperlink ref="AG20:AH20" location="半自动枪械!R2" display="M110" xr:uid="{00000000-0004-0000-0000-000092000000}"/>
    <hyperlink ref="AG21:AH21" location="半自动枪械!C28" display="黄金飓风" xr:uid="{00000000-0004-0000-0000-000093000000}"/>
    <hyperlink ref="AG22:AH22" location="半自动枪械!M28" display="谢尔曼" xr:uid="{00000000-0004-0000-0000-000094000000}"/>
    <hyperlink ref="AG23:AH23" location="半自动枪械!C54" display="守望者" xr:uid="{00000000-0004-0000-0000-000095000000}"/>
    <hyperlink ref="AG26:AH26" location="半自动枪械!H28" display="QLU-11狙击榴弹发射器" xr:uid="{00000000-0004-0000-0000-000096000000}"/>
    <hyperlink ref="AO13:AP13" location="非自动枪械!C2" display="Kar·98K" xr:uid="{00000000-0004-0000-0000-000097000000}"/>
    <hyperlink ref="AO14:AP14" location="非自动枪械!H2" display="抓钩枪" xr:uid="{00000000-0004-0000-0000-000098000000}"/>
    <hyperlink ref="AO17:AP17" location="非自动枪械!M2" display="AWM" xr:uid="{00000000-0004-0000-0000-000099000000}"/>
    <hyperlink ref="AO19:AP19" location="非自动枪械!R2" display="野心" xr:uid="{00000000-0004-0000-0000-00009A000000}"/>
    <hyperlink ref="AO20:AP20" location="非自动枪械!C28" display="AT4-CS" xr:uid="{00000000-0004-0000-0000-00009B000000}"/>
    <hyperlink ref="AO21:AP21" location="非自动枪械!H28" display="天使狩猎者" xr:uid="{00000000-0004-0000-0000-00009C000000}"/>
    <hyperlink ref="AO23:AP23" location="非自动枪械!M28" display="星辰" xr:uid="{00000000-0004-0000-0000-00009D000000}"/>
    <hyperlink ref="AO24:AP24" location="非自动枪械!R28" display="雷鸣" xr:uid="{00000000-0004-0000-0000-00009E000000}"/>
    <hyperlink ref="AO25:AP25" location="非自动枪械!C54" display="退魔圣焰" xr:uid="{00000000-0004-0000-0000-00009F000000}"/>
    <hyperlink ref="AO27:AP27" location="非自动枪械!H54" display="维什拉海克斯乙烯枪" xr:uid="{00000000-0004-0000-0000-0000A0000000}"/>
    <hyperlink ref="AO28:AP28" location="非自动枪械!M54" display="NTW-20" xr:uid="{00000000-0004-0000-0000-0000A1000000}"/>
    <hyperlink ref="AK13:AL13" location="全自动枪械!C2" display="刘易斯式轻机枪" xr:uid="{00000000-0004-0000-0000-0000A2000000}"/>
    <hyperlink ref="AK15:AL15" location="全自动枪械!H2" display="AA12" xr:uid="{00000000-0004-0000-0000-0000A3000000}"/>
    <hyperlink ref="AK16:AL16" location="全自动枪械!M2" display="HK416" xr:uid="{00000000-0004-0000-0000-0000A4000000}"/>
    <hyperlink ref="AK17:AL17" location="全自动枪械!R2" display="ak-47" xr:uid="{00000000-0004-0000-0000-0000A5000000}"/>
    <hyperlink ref="AK18:AL18" location="全自动枪械!C28" display="M60" xr:uid="{00000000-0004-0000-0000-0000A6000000}"/>
    <hyperlink ref="AK22:AL22" location="全自动枪械!H28" display="高斯步枪" xr:uid="{00000000-0004-0000-0000-0000A7000000}"/>
    <hyperlink ref="AS13:AT13" location="魔导器!R2" display="怜惜者" xr:uid="{00000000-0004-0000-0000-0000A8000000}"/>
    <hyperlink ref="AS14:AT14" location="魔导器!C28" display="棒棒糖" xr:uid="{00000000-0004-0000-0000-0000A9000000}"/>
    <hyperlink ref="AS15:AT15" location="魔导器!R28" display="七罪狱王" xr:uid="{00000000-0004-0000-0000-0000AA000000}"/>
    <hyperlink ref="AS16:AT16" location="魔导器!C54" display="法师护手" xr:uid="{00000000-0004-0000-0000-0000AB000000}"/>
    <hyperlink ref="AS17:AT17" location="魔导器!C2" display="懦弱" xr:uid="{00000000-0004-0000-0000-0000AC000000}"/>
    <hyperlink ref="AS18:AT18" location="魔导器!H2" display="低阶魔法书" xr:uid="{00000000-0004-0000-0000-0000AD000000}"/>
    <hyperlink ref="AS19:AT19" location="魔导器!H28" display="冬涤" xr:uid="{00000000-0004-0000-0000-0000AE000000}"/>
    <hyperlink ref="AS20:AT20" location="魔导器!H54" display="幽魂法杖" xr:uid="{00000000-0004-0000-0000-0000AF000000}"/>
    <hyperlink ref="AS21:AT21" location="魔导器!M2" display="真" xr:uid="{00000000-0004-0000-0000-0000B0000000}"/>
    <hyperlink ref="AS22:AT22" location="魔导器!M28" display="尘封之矛" xr:uid="{00000000-0004-0000-0000-0000B1000000}"/>
    <hyperlink ref="AS23:AT23" location="魔导器!M54" display="海克斯核心-原型" xr:uid="{00000000-0004-0000-0000-0000B2000000}"/>
    <hyperlink ref="AS24:AT24" location="魔导器!C80" display="魔杖" xr:uid="{00000000-0004-0000-0000-0000B3000000}"/>
    <hyperlink ref="AS25:AT25" location="魔导器!R54" display="奥瑞斯之杖" xr:uid="{00000000-0004-0000-0000-0000B4000000}"/>
    <hyperlink ref="AS26:AT26" location="魔导器!H80" display="匣里日月" xr:uid="{00000000-0004-0000-0000-0000B5000000}"/>
    <hyperlink ref="AS27:AT27" location="魔导器!M80" display="Thanatos" xr:uid="{00000000-0004-0000-0000-0000B6000000}"/>
    <hyperlink ref="AS28:AT28" location="魔导器!R80" display="神曲" xr:uid="{00000000-0004-0000-0000-0000B7000000}"/>
    <hyperlink ref="AS30:AT30" location="魔导器!C106" display="迷你八卦炉" xr:uid="{00000000-0004-0000-0000-0000B8000000}"/>
    <hyperlink ref="AW13:AX13" location="共生体武器!C2" display="Prototype NO.1" xr:uid="{00000000-0004-0000-0000-0000B9000000}"/>
    <hyperlink ref="AW16:AX16" location="共生体武器!H2" display="舌刃" xr:uid="{00000000-0004-0000-0000-0000BA000000}"/>
    <hyperlink ref="BA14:BB14" location="副武器!C2" display="出云" xr:uid="{00000000-0004-0000-0000-0000BB000000}"/>
    <hyperlink ref="BA15:BB15" location="副武器!H2" display="充能末影珍珠" xr:uid="{00000000-0004-0000-0000-0000BC000000}"/>
    <hyperlink ref="BA16:BB16" location="副武器!M2" display="血能末影珍珠" xr:uid="{00000000-0004-0000-0000-0000BD000000}"/>
    <hyperlink ref="BA17:BB17" location="副武器!R2" display="树罗·射" xr:uid="{00000000-0004-0000-0000-0000BE000000}"/>
    <hyperlink ref="U31:V31" location="奇门兵器!C132" display="银质手杖" xr:uid="{00000000-0004-0000-0000-0000BF000000}"/>
    <hyperlink ref="AW15:AX15" location="共生体武器!m2" display="恶魔爪刃" xr:uid="{00000000-0004-0000-0000-0000C0000000}"/>
    <hyperlink ref="AK23:AL23" location="全自动枪械!m28" display="加特林" xr:uid="{00000000-0004-0000-0000-0000C1000000}"/>
    <hyperlink ref="AO26:AP26" location="非自动枪械!R54" display="奥提克光子枪" xr:uid="{00000000-0004-0000-0000-0000C2000000}"/>
    <hyperlink ref="AO29:AP29" location="非自动枪械!C80" display="伊邪那岐的重担" xr:uid="{00000000-0004-0000-0000-0000C3000000}"/>
    <hyperlink ref="E29:F29" location="刀!M28" display="神枪" xr:uid="{00000000-0004-0000-0000-0000C4000000}"/>
    <hyperlink ref="E30:F30" location="刀!R28" display="袖白雪" xr:uid="{00000000-0004-0000-0000-0000C5000000}"/>
    <hyperlink ref="E31:F31" location="刀!H54" display="雀蜂" xr:uid="{00000000-0004-0000-0000-0000C6000000}"/>
    <hyperlink ref="E32:F32" location="刀!M54" display="铭刀·狐月" xr:uid="{00000000-0004-0000-0000-0000C7000000}"/>
    <hyperlink ref="E33:F33" location="刀!M80" display="喵星人之怒" xr:uid="{00000000-0004-0000-0000-0000C8000000}"/>
    <hyperlink ref="E34:F34" location="刀!R80" display="梦时·难鸣钟" xr:uid="{00000000-0004-0000-0000-0000C9000000}"/>
    <hyperlink ref="E35:F35" location="刀!M106" display="天之伤" xr:uid="{00000000-0004-0000-0000-0000CA000000}"/>
    <hyperlink ref="E36:F36" location="剑!R106" display="霸王绝刀" xr:uid="{00000000-0004-0000-0000-0000CB000000}"/>
    <hyperlink ref="E38:F38" location="刀!C54" display="流刃若火" xr:uid="{00000000-0004-0000-0000-0000CC000000}"/>
    <hyperlink ref="E39:F39" location="刀!C106" display="永夜之刃" xr:uid="{00000000-0004-0000-0000-0000CD000000}"/>
    <hyperlink ref="E40:F40" location="刀!H106" display="冰轮丸" xr:uid="{00000000-0004-0000-0000-0000CE000000}"/>
    <hyperlink ref="M45:N45" location="长柄!M184" display="勿言嬉笑" xr:uid="{00000000-0004-0000-0000-0000CF000000}"/>
    <hyperlink ref="E28:F28" location="刀!M158" display="侘助" xr:uid="{00000000-0004-0000-0000-0000D0000000}"/>
    <hyperlink ref="E41:F41" location="刀!R158" display="命运之刃" xr:uid="{00000000-0004-0000-0000-0000D1000000}"/>
    <hyperlink ref="AC14:AD14" location="弩!H28" display="制式弩" xr:uid="{00000000-0004-0000-0000-0000D2000000}"/>
    <hyperlink ref="AC15:AD15" location="弩!M28" display="射钉弩" xr:uid="{00000000-0004-0000-0000-0000D3000000}"/>
    <hyperlink ref="AC16:AD16" location="弩!C28" display="冲锋弩" xr:uid="{00000000-0004-0000-0000-0000D4000000}"/>
    <hyperlink ref="AC17:AD17" location="弩!R28" display="神圣审判" xr:uid="{00000000-0004-0000-0000-0000D5000000}"/>
    <hyperlink ref="AC18:AD18" location="弩!C54" display="神机弩" xr:uid="{00000000-0004-0000-0000-0000D6000000}"/>
    <hyperlink ref="AC21:AD21" location="弩!H54" display="要塞弩机" xr:uid="{00000000-0004-0000-0000-0000D7000000}"/>
    <hyperlink ref="AC22:AD22" location="弩!M54" display="恶魔之灾" xr:uid="{00000000-0004-0000-0000-0000D8000000}"/>
    <hyperlink ref="AC24:AD24" location="弩!R54" display="连射驽" xr:uid="{00000000-0004-0000-0000-0000D9000000}"/>
    <hyperlink ref="AC25:AD25" location="弩!C80" display="重炮机弩" xr:uid="{00000000-0004-0000-0000-0000DA000000}"/>
    <hyperlink ref="AC26:AD26" location="弩!H80" display="格陵兰凶器" xr:uid="{00000000-0004-0000-0000-0000DB000000}"/>
    <hyperlink ref="M31:N31" location="长柄!R184" display="蜻蜓切" xr:uid="{00000000-0004-0000-0000-0000DC000000}"/>
    <hyperlink ref="AG15:AH15" location="半自动枪械!M54" display="咆哮者" xr:uid="{00000000-0004-0000-0000-0000DD000000}"/>
    <hyperlink ref="AS29:AT29" location="魔导器!h106" display="密林祷告" xr:uid="{00000000-0004-0000-0000-0000DE000000}"/>
    <hyperlink ref="AK19:AL19" location="全自动枪械!h54" display="迷你鲨" xr:uid="{00000000-0004-0000-0000-0000DF000000}"/>
    <hyperlink ref="AK20:AL20" location="全自动枪械!m54" display="黄金ak" xr:uid="{00000000-0004-0000-0000-0000E0000000}"/>
    <hyperlink ref="AK14:AL14" location="全自动枪械!r54" display="Uzi" xr:uid="{00000000-0004-0000-0000-0000E1000000}"/>
    <hyperlink ref="AK21:AL21" location="全自动枪械!c54" display="海魔族微型脉冲冲锋枪" xr:uid="{00000000-0004-0000-0000-0000E2000000}"/>
    <hyperlink ref="BA19:BB19" location="副武器!c28" display="树罗·磁" xr:uid="{00000000-0004-0000-0000-0000E3000000}"/>
    <hyperlink ref="BA13:BB13" location="副武器!H28" display="虚空万藏" xr:uid="{00000000-0004-0000-0000-0000E4000000}"/>
    <hyperlink ref="A44:B44" location="剑!c236" display="路德维希圣剑" xr:uid="{00000000-0004-0000-0000-0000E5000000}"/>
    <hyperlink ref="A48:B48" location="剑!R210" display="帝皇黑剑" xr:uid="{00000000-0004-0000-0000-0000E6000000}"/>
    <hyperlink ref="AG16:AH16" location="半自动枪械!M54" display="鎏金玫瑰" xr:uid="{00000000-0004-0000-0000-0000E7000000}"/>
    <hyperlink ref="E42:F42" location="刀!C184" display="斩月" xr:uid="{00000000-0004-0000-0000-0000E8000000}"/>
    <hyperlink ref="I23:J23" location="拳套!H28" display="龙王波动" xr:uid="{00000000-0004-0000-0000-0000E9000000}"/>
    <hyperlink ref="I24:J24" location="拳套!H28" display="旺旺吸吸拳" xr:uid="{00000000-0004-0000-0000-0000EA000000}"/>
    <hyperlink ref="M46:N46" location="长柄!C210" display="妖圣枪" xr:uid="{00000000-0004-0000-0000-0000EB000000}"/>
    <hyperlink ref="AG24:AH24" location="半自动枪械!C80" display="黑桃A" xr:uid="{00000000-0004-0000-0000-0000EC000000}"/>
    <hyperlink ref="AO16:AP16" location="非自动枪械!r80" display="屠夫" xr:uid="{00000000-0004-0000-0000-0000ED000000}"/>
    <hyperlink ref="AO15:AP15" location="非自动枪械!m80" display="温彻斯特M1887" xr:uid="{00000000-0004-0000-0000-0000EE000000}"/>
    <hyperlink ref="AO18:AP18" location="非自动枪械!h80" display="鹰击" xr:uid="{00000000-0004-0000-0000-0000EF000000}"/>
    <hyperlink ref="M47:N47" location="长柄!M210" display="黑箭" xr:uid="{00000000-0004-0000-0000-0000F0000000}"/>
    <hyperlink ref="U29:V29" location="奇门兵器!H106" display="金沙罗" xr:uid="{00000000-0004-0000-0000-0000F1000000}"/>
    <hyperlink ref="E37:F37" location="刀!H184" display="卡塔昌獠牙" xr:uid="{00000000-0004-0000-0000-0000F2000000}"/>
    <hyperlink ref="BA18:BB18" location="副武器!M28" display="树罗·突" xr:uid="{00000000-0004-0000-0000-0000F3000000}"/>
    <hyperlink ref="AG27:AH27" location="半自动枪械!H80" display="葬铭" xr:uid="{00000000-0004-0000-0000-0000F4000000}"/>
    <hyperlink ref="AG25:AH25" location="半自动枪械!M80" display="M82A1" xr:uid="{00000000-0004-0000-0000-0000F5000000}"/>
    <hyperlink ref="A13" location="剑!M158" display="剑!M158" xr:uid="{00000000-0004-0000-0000-0000F6000000}"/>
    <hyperlink ref="A14" location="剑!C2" display="剑!C2" xr:uid="{00000000-0004-0000-0000-0000F7000000}"/>
    <hyperlink ref="A15" location="剑!C28" display="剑!C28" xr:uid="{00000000-0004-0000-0000-0000F8000000}"/>
    <hyperlink ref="A16" location="剑!R2" display="剑!R2" xr:uid="{00000000-0004-0000-0000-0000F9000000}"/>
    <hyperlink ref="A17" location="剑!H2" display="剑!H2" xr:uid="{00000000-0004-0000-0000-0000FA000000}"/>
    <hyperlink ref="A18" location="剑!H28" display="剑!H28" xr:uid="{00000000-0004-0000-0000-0000FB000000}"/>
    <hyperlink ref="A19" location="剑!R184" display="剑!R184" xr:uid="{00000000-0004-0000-0000-0000FC000000}"/>
    <hyperlink ref="A20" location="剑!M2" display="剑!M2" xr:uid="{00000000-0004-0000-0000-0000FD000000}"/>
    <hyperlink ref="A21" location="剑!M28" display="剑!M28" xr:uid="{00000000-0004-0000-0000-0000FE000000}"/>
    <hyperlink ref="A22" location="剑!R28" display="剑!R28" xr:uid="{00000000-0004-0000-0000-0000FF000000}"/>
    <hyperlink ref="A23" location="剑!C80" display="剑!C80" xr:uid="{00000000-0004-0000-0000-000000010000}"/>
    <hyperlink ref="A24" location="剑!R54" display="剑!R54" xr:uid="{00000000-0004-0000-0000-000001010000}"/>
    <hyperlink ref="A25" location="剑!M288" display="剑!M288" xr:uid="{00000000-0004-0000-0000-000002010000}"/>
    <hyperlink ref="A26" location="剑!C54" display="剑!C54" xr:uid="{00000000-0004-0000-0000-000003010000}"/>
    <hyperlink ref="A27" location="剑!C158" display="剑!C158" xr:uid="{00000000-0004-0000-0000-000004010000}"/>
    <hyperlink ref="A29" location="剑!H54" display="剑!H54" xr:uid="{00000000-0004-0000-0000-000005010000}"/>
    <hyperlink ref="A30" location="剑!M54" display="剑!M54" xr:uid="{00000000-0004-0000-0000-000006010000}"/>
    <hyperlink ref="A31" location="剑!R80" display="剑!R80" xr:uid="{00000000-0004-0000-0000-000007010000}"/>
    <hyperlink ref="A32" location="剑!M210" display="剑!M210" xr:uid="{00000000-0004-0000-0000-000008010000}"/>
    <hyperlink ref="A33" location="剑!R236" display="剑!R236" xr:uid="{00000000-0004-0000-0000-000009010000}"/>
    <hyperlink ref="A34" location="剑!C314" display="剑!C314" xr:uid="{00000000-0004-0000-0000-00000A010000}"/>
    <hyperlink ref="A35" location="剑!H314" display="剑!H314" xr:uid="{00000000-0004-0000-0000-00000B010000}"/>
    <hyperlink ref="A36" location="剑!R132" display="剑!R132" xr:uid="{00000000-0004-0000-0000-00000C010000}"/>
    <hyperlink ref="A37" location="剑!H158" display="剑!H158" xr:uid="{00000000-0004-0000-0000-00000D010000}"/>
    <hyperlink ref="A38" location="剑!H80" display="剑!H80" xr:uid="{00000000-0004-0000-0000-00000E010000}"/>
    <hyperlink ref="A39" location="剑!C132" display="剑!C132" xr:uid="{00000000-0004-0000-0000-00000F010000}"/>
    <hyperlink ref="A40" location="剑!C262" display="剑!C262" xr:uid="{00000000-0004-0000-0000-000010010000}"/>
    <hyperlink ref="A41" location="剑!M262" display="剑!M262" xr:uid="{00000000-0004-0000-0000-000011010000}"/>
    <hyperlink ref="A42" location="剑!M106" display="剑!M106" xr:uid="{00000000-0004-0000-0000-000012010000}"/>
    <hyperlink ref="A43" location="剑!C106" display="剑!C106" xr:uid="{00000000-0004-0000-0000-000013010000}"/>
    <hyperlink ref="A44" location="剑!H132" display="剑!H132" xr:uid="{00000000-0004-0000-0000-000014010000}"/>
    <hyperlink ref="AS38" location="魔导器!C184" display="魔导器!C184" xr:uid="{00000000-0004-0000-0000-000015010000}"/>
    <hyperlink ref="A46" location="剑!H106" display="剑!H106" xr:uid="{00000000-0004-0000-0000-000016010000}"/>
    <hyperlink ref="A47" location="剑!C288" display="剑!C288" xr:uid="{00000000-0004-0000-0000-000017010000}"/>
    <hyperlink ref="A48" location="剑!R106" display="剑!R106" xr:uid="{00000000-0004-0000-0000-000018010000}"/>
    <hyperlink ref="A49" location="剑!C184" display="剑!C184" xr:uid="{00000000-0004-0000-0000-000019010000}"/>
    <hyperlink ref="A50" location="剑!H184" display="剑!H184" xr:uid="{00000000-0004-0000-0000-00001A010000}"/>
    <hyperlink ref="A45" location="剑!M132" display="剑!M132" xr:uid="{00000000-0004-0000-0000-00001B010000}"/>
    <hyperlink ref="E13" location="刀!M314" display="刀!M314" xr:uid="{00000000-0004-0000-0000-00001C010000}"/>
    <hyperlink ref="E14" location="刀!H2" display="刀!H2" xr:uid="{00000000-0004-0000-0000-00001D010000}"/>
    <hyperlink ref="E15" location="刀!C2" display="刀!C2" xr:uid="{00000000-0004-0000-0000-00001E010000}"/>
    <hyperlink ref="E16" location="刀!H28" display="刀!H28" xr:uid="{00000000-0004-0000-0000-00001F010000}"/>
    <hyperlink ref="E17" location="刀!H210" display="刀!H210" xr:uid="{00000000-0004-0000-0000-000020010000}"/>
    <hyperlink ref="E18" location="刀!C28" display="刀!C28" xr:uid="{00000000-0004-0000-0000-000021010000}"/>
    <hyperlink ref="E19" location="刀!M2" display="刀!M2" xr:uid="{00000000-0004-0000-0000-000022010000}"/>
    <hyperlink ref="E20" location="刀!R2" display="刀!R2" xr:uid="{00000000-0004-0000-0000-000023010000}"/>
    <hyperlink ref="E21" location="刀!H80" display="刀!H80" xr:uid="{00000000-0004-0000-0000-000024010000}"/>
    <hyperlink ref="E22" location="刀!R132" display="刀!R132" xr:uid="{00000000-0004-0000-0000-000025010000}"/>
    <hyperlink ref="E23" location="刀!C158" display="刀!C158" xr:uid="{00000000-0004-0000-0000-000026010000}"/>
    <hyperlink ref="E24" location="刀!H158" display="刀!H158" xr:uid="{00000000-0004-0000-0000-000027010000}"/>
    <hyperlink ref="E25" location="刀!H132" display="刀!H132" xr:uid="{00000000-0004-0000-0000-000028010000}"/>
    <hyperlink ref="E26" location="刀!C210" display="刀!C210" xr:uid="{00000000-0004-0000-0000-000029010000}"/>
    <hyperlink ref="E27" location="刀!M210" display="刀!M210" xr:uid="{00000000-0004-0000-0000-00002A010000}"/>
    <hyperlink ref="E28" location="刀!R210" display="刀!R210" xr:uid="{00000000-0004-0000-0000-00002B010000}"/>
    <hyperlink ref="E29" location="刀!C236" display="刀!C236" xr:uid="{00000000-0004-0000-0000-00002C010000}"/>
    <hyperlink ref="E30" location="刀!H236" display="刀!H236" xr:uid="{00000000-0004-0000-0000-00002D010000}"/>
    <hyperlink ref="E31" location="刀!H288" display="刀!H288" xr:uid="{00000000-0004-0000-0000-00002E010000}"/>
    <hyperlink ref="E32" location="刀!C80" display="刀!C80" xr:uid="{00000000-0004-0000-0000-00002F010000}"/>
    <hyperlink ref="E33" location="刀!R54" display="刀!R54" xr:uid="{00000000-0004-0000-0000-000030010000}"/>
    <hyperlink ref="E34" location="刀!R288" display="刀!R288" xr:uid="{00000000-0004-0000-0000-000031010000}"/>
    <hyperlink ref="E35" location="刀!C132" display="刀!C132" xr:uid="{00000000-0004-0000-0000-000032010000}"/>
    <hyperlink ref="E36" location="刀!M132" display="刀!M132" xr:uid="{00000000-0004-0000-0000-000033010000}"/>
    <hyperlink ref="E37" location="刀!M158" display="刀!M158" xr:uid="{00000000-0004-0000-0000-000034010000}"/>
    <hyperlink ref="E38" location="刀!M236" display="刀!M236" xr:uid="{00000000-0004-0000-0000-000035010000}"/>
    <hyperlink ref="E39" location="刀!H54" display="刀!H54" xr:uid="{00000000-0004-0000-0000-000036010000}"/>
    <hyperlink ref="E40" location="刀!M28" display="刀!M28" xr:uid="{00000000-0004-0000-0000-000037010000}"/>
    <hyperlink ref="E41" location="刀!M184" display="刀!M184" xr:uid="{00000000-0004-0000-0000-000038010000}"/>
    <hyperlink ref="E42" location="刀!R28" display="刀!R28" xr:uid="{00000000-0004-0000-0000-000039010000}"/>
    <hyperlink ref="I13" location="拳套!R80" display="拳套!R80" xr:uid="{00000000-0004-0000-0000-00003A010000}"/>
    <hyperlink ref="I14" location="拳套!M106" display="拳套!M106" xr:uid="{00000000-0004-0000-0000-00003B010000}"/>
    <hyperlink ref="I15" location="拳套!C2" display="拳套!C2" xr:uid="{00000000-0004-0000-0000-00003C010000}"/>
    <hyperlink ref="I16" location="拳套!H2" display="拳套!H2" xr:uid="{00000000-0004-0000-0000-00003E010000}"/>
    <hyperlink ref="I17" location="拳套!H106" display="拳套!H106" xr:uid="{00000000-0004-0000-0000-00003F010000}"/>
    <hyperlink ref="I18" location="拳套!M80" display="拳套!M80" xr:uid="{00000000-0004-0000-0000-000040010000}"/>
    <hyperlink ref="I19" location="拳套!R106" display="拳套!R106" xr:uid="{00000000-0004-0000-0000-000041010000}"/>
    <hyperlink ref="I20" location="拳套!M28" display="拳套!M28" xr:uid="{00000000-0004-0000-0000-000042010000}"/>
    <hyperlink ref="I21" location="拳套!R28" display="拳套!R28" xr:uid="{00000000-0004-0000-0000-000043010000}"/>
    <hyperlink ref="I22" location="拳套!C28" display="拳套!C28" xr:uid="{00000000-0004-0000-0000-000044010000}"/>
    <hyperlink ref="I23" location="拳套!M2" display="拳套!M2" xr:uid="{00000000-0004-0000-0000-000045010000}"/>
    <hyperlink ref="I24" location="拳套!C54" display="拳套!C54" xr:uid="{00000000-0004-0000-0000-000046010000}"/>
    <hyperlink ref="I25" location="拳套!H132" display="拳套!H132" xr:uid="{00000000-0004-0000-0000-000047010000}"/>
    <hyperlink ref="I26" location="拳套!R2" display="拳套!R2" xr:uid="{00000000-0004-0000-0000-000048010000}"/>
    <hyperlink ref="I27" location="拳套!H28" display="拳套!H28" xr:uid="{00000000-0004-0000-0000-000049010000}"/>
    <hyperlink ref="M13" location="长柄!H2" display="长柄!H2" xr:uid="{00000000-0004-0000-0000-00004A010000}"/>
    <hyperlink ref="M14" location="长柄!C2" display="长柄!C2" xr:uid="{00000000-0004-0000-0000-00004B010000}"/>
    <hyperlink ref="M15" location="长柄!R2" display="长柄!R2" xr:uid="{00000000-0004-0000-0000-00004C010000}"/>
    <hyperlink ref="M16" location="长柄!H28" display="长柄!H28" xr:uid="{00000000-0004-0000-0000-00004D010000}"/>
    <hyperlink ref="M17" location="长柄!C28" display="长柄!C28" xr:uid="{00000000-0004-0000-0000-00004E010000}"/>
    <hyperlink ref="M18" location="长柄!M28" display="长柄!M28" xr:uid="{00000000-0004-0000-0000-00004F010000}"/>
    <hyperlink ref="M19" location="长柄!M54" display="长柄!M54" xr:uid="{00000000-0004-0000-0000-000050010000}"/>
    <hyperlink ref="M20" location="长柄!C54" display="长柄!C54" xr:uid="{00000000-0004-0000-0000-000051010000}"/>
    <hyperlink ref="M21" location="长柄!R158" display="长柄!R158" xr:uid="{00000000-0004-0000-0000-000052010000}"/>
    <hyperlink ref="M22" location="长柄!C184" display="长柄!C184" xr:uid="{00000000-0004-0000-0000-000053010000}"/>
    <hyperlink ref="M23" location="长柄!M2" display="长柄!M2" xr:uid="{00000000-0004-0000-0000-000054010000}"/>
    <hyperlink ref="M24" location="长柄!H158" display="长柄!H158" xr:uid="{00000000-0004-0000-0000-000055010000}"/>
    <hyperlink ref="M25" location="长柄!R80" display="长柄!R80" xr:uid="{00000000-0004-0000-0000-000056010000}"/>
    <hyperlink ref="M26" location="长柄!M106" display="长柄!M106" xr:uid="{00000000-0004-0000-0000-000057010000}"/>
    <hyperlink ref="M27" location="长柄!R106" display="长柄!R106" xr:uid="{00000000-0004-0000-0000-000058010000}"/>
    <hyperlink ref="M28" location="长柄!R184" display="长柄!R184" xr:uid="{00000000-0004-0000-0000-000059010000}"/>
    <hyperlink ref="M29" location="长柄!H106" display="长柄!H106" xr:uid="{00000000-0004-0000-0000-00005A010000}"/>
    <hyperlink ref="M30" location="长柄!M132" display="长柄!M132" xr:uid="{00000000-0004-0000-0000-00005B010000}"/>
    <hyperlink ref="M31" location="长柄!H54" display="长柄!H54" xr:uid="{00000000-0004-0000-0000-00005C010000}"/>
    <hyperlink ref="M32" location="长柄!C158" display="长柄!C158" xr:uid="{00000000-0004-0000-0000-00005D010000}"/>
    <hyperlink ref="M33" location="长柄!R28" display="长柄!R28" xr:uid="{00000000-0004-0000-0000-00005E010000}"/>
    <hyperlink ref="M34" location="长柄!M80" display="长柄!M80" xr:uid="{00000000-0004-0000-0000-00005F010000}"/>
    <hyperlink ref="M35" location="长柄!C80" display="长柄!C80" xr:uid="{00000000-0004-0000-0000-000060010000}"/>
    <hyperlink ref="M36" location="长柄!H80" display="长柄!H80" xr:uid="{00000000-0004-0000-0000-000061010000}"/>
    <hyperlink ref="M37" location="长柄!C106" display="长柄!C106" xr:uid="{00000000-0004-0000-0000-000062010000}"/>
    <hyperlink ref="M38" location="长柄!H184" display="长柄!H184" xr:uid="{00000000-0004-0000-0000-000063010000}"/>
    <hyperlink ref="M39" location="长柄!R54" display="长柄!R54" xr:uid="{00000000-0004-0000-0000-000064010000}"/>
    <hyperlink ref="M40" location="长柄!R132" display="长柄!R132" xr:uid="{00000000-0004-0000-0000-000065010000}"/>
    <hyperlink ref="M41" location="长柄!H236" display="长柄!H236" xr:uid="{00000000-0004-0000-0000-000066010000}"/>
    <hyperlink ref="M43" location="长柄!C132" display="长柄!C132" xr:uid="{00000000-0004-0000-0000-000067010000}"/>
    <hyperlink ref="M44" location="长柄!M210" display="长柄!M210" xr:uid="{00000000-0004-0000-0000-000068010000}"/>
    <hyperlink ref="M45" location="长柄!M158" display="长柄!M158" xr:uid="{00000000-0004-0000-0000-000069010000}"/>
    <hyperlink ref="M46" location="长柄!M184" display="长柄!M184" xr:uid="{00000000-0004-0000-0000-00006A010000}"/>
    <hyperlink ref="M47" location="长柄!C210" display="长柄!C210" xr:uid="{00000000-0004-0000-0000-00006B010000}"/>
    <hyperlink ref="Q13" location="斧锤!R2" display="斧锤!R2" xr:uid="{00000000-0004-0000-0000-00006C010000}"/>
    <hyperlink ref="Q14" location="斧锤!C2" display="斧锤!C2" xr:uid="{00000000-0004-0000-0000-00006D010000}"/>
    <hyperlink ref="Q15" location="斧锤!H2" display="斧锤!H2" xr:uid="{00000000-0004-0000-0000-00006E010000}"/>
    <hyperlink ref="Q16" location="斧锤!M2" display="斧锤!M2" xr:uid="{00000000-0004-0000-0000-00006F010000}"/>
    <hyperlink ref="Q17" location="斧锤!C28" display="斧锤!C28" xr:uid="{00000000-0004-0000-0000-000070010000}"/>
    <hyperlink ref="Q18" location="斧锤!H28" display="斧锤!H28" xr:uid="{00000000-0004-0000-0000-000071010000}"/>
    <hyperlink ref="Q19" location="斧锤!R80" display="斧锤!R80" xr:uid="{00000000-0004-0000-0000-000072010000}"/>
    <hyperlink ref="Q20" location="斧锤!M28" display="斧锤!M28" xr:uid="{00000000-0004-0000-0000-000073010000}"/>
    <hyperlink ref="Q21" location="斧锤!H106" display="斧锤!H106" xr:uid="{00000000-0004-0000-0000-000074010000}"/>
    <hyperlink ref="Q22" location="斧锤!R106" display="斧锤!R106" xr:uid="{00000000-0004-0000-0000-000075010000}"/>
    <hyperlink ref="Q23" location="斧锤!H132" display="斧锤!H132" xr:uid="{00000000-0004-0000-0000-000076010000}"/>
    <hyperlink ref="Q24" location="斧锤!M132" display="斧锤!M132" xr:uid="{00000000-0004-0000-0000-000077010000}"/>
    <hyperlink ref="Q25" location="斧锤!R28" display="斧锤!R28" xr:uid="{00000000-0004-0000-0000-000078010000}"/>
    <hyperlink ref="Q26" location="斧锤!C106" display="斧锤!C106" xr:uid="{00000000-0004-0000-0000-000079010000}"/>
    <hyperlink ref="Q27" location="斧锤!C54" display="斧锤!C54" xr:uid="{00000000-0004-0000-0000-00007A010000}"/>
    <hyperlink ref="Q28" location="斧锤!M54" display="斧锤!M54" xr:uid="{00000000-0004-0000-0000-00007B010000}"/>
    <hyperlink ref="Q29" location="斧锤!M106" display="斧锤!M106" xr:uid="{00000000-0004-0000-0000-00007C010000}"/>
    <hyperlink ref="Q30" location="斧锤!H54" display="斧锤!H54" xr:uid="{00000000-0004-0000-0000-00007D010000}"/>
    <hyperlink ref="U13" location="奇门兵器!H132" display="奇门兵器!H132" xr:uid="{00000000-0004-0000-0000-00007E010000}"/>
    <hyperlink ref="U14" location="奇门兵器!C28" display="奇门兵器!C28" xr:uid="{00000000-0004-0000-0000-00007F010000}"/>
    <hyperlink ref="U15" location="奇门兵器!H28" display="奇门兵器!H28" xr:uid="{00000000-0004-0000-0000-000080010000}"/>
    <hyperlink ref="U16" location="奇门兵器!R80" display="奇门兵器!R80" xr:uid="{00000000-0004-0000-0000-000081010000}"/>
    <hyperlink ref="U17" location="奇门兵器!M132" display="奇门兵器!M132" xr:uid="{00000000-0004-0000-0000-000082010000}"/>
    <hyperlink ref="U18" location="奇门兵器!M2" display="奇门兵器!M2" xr:uid="{00000000-0004-0000-0000-000083010000}"/>
    <hyperlink ref="U19" location="奇门兵器!H2" display="奇门兵器!H2" xr:uid="{00000000-0004-0000-0000-000084010000}"/>
    <hyperlink ref="U20" location="奇门兵器!R28" display="奇门兵器!R28" xr:uid="{00000000-0004-0000-0000-000085010000}"/>
    <hyperlink ref="U21" location="奇门兵器!R54" display="奇门兵器!R54" xr:uid="{00000000-0004-0000-0000-000086010000}"/>
    <hyperlink ref="U22" location="奇门兵器!H80" display="奇门兵器!H80" xr:uid="{00000000-0004-0000-0000-000087010000}"/>
    <hyperlink ref="U23" location="奇门兵器!R132" display="奇门兵器!R132" xr:uid="{00000000-0004-0000-0000-000088010000}"/>
    <hyperlink ref="U24" location="奇门兵器!R2" display="奇门兵器!R2" xr:uid="{00000000-0004-0000-0000-000089010000}"/>
    <hyperlink ref="U28" location="奇门兵器!M106" display="奇门兵器!M106" xr:uid="{00000000-0004-0000-0000-00008A010000}"/>
    <hyperlink ref="U29" location="奇门兵器!R106" display="奇门兵器!R106" xr:uid="{00000000-0004-0000-0000-00008B010000}"/>
    <hyperlink ref="U30" location="奇门兵器!M28" display="奇门兵器!M28" xr:uid="{00000000-0004-0000-0000-00008C010000}"/>
    <hyperlink ref="U31" location="奇门兵器!C54" display="奇门兵器!C54" xr:uid="{00000000-0004-0000-0000-00008D010000}"/>
    <hyperlink ref="Y13" location="弓!C2" display="弓!C2" xr:uid="{00000000-0004-0000-0000-00008E010000}"/>
    <hyperlink ref="Y14" location="弓!H2" display="弓!H2" xr:uid="{00000000-0004-0000-0000-00008F010000}"/>
    <hyperlink ref="Y15" location="弓!M2" display="弓!M2" xr:uid="{00000000-0004-0000-0000-000090010000}"/>
    <hyperlink ref="Y16" location="弓!C28" display="弓!C28" xr:uid="{00000000-0004-0000-0000-000091010000}"/>
    <hyperlink ref="Y17" location="弓!R2" display="弓!R2" xr:uid="{00000000-0004-0000-0000-000092010000}"/>
    <hyperlink ref="Y18" location="弓!H80" display="弓!H80" xr:uid="{00000000-0004-0000-0000-000093010000}"/>
    <hyperlink ref="Y19" location="弓!C106" display="弓!C106" xr:uid="{00000000-0004-0000-0000-000094010000}"/>
    <hyperlink ref="Y20" location="弓!R54" display="弓!R54" xr:uid="{00000000-0004-0000-0000-000095010000}"/>
    <hyperlink ref="Y21" location="弓!M106" display="弓!M106" xr:uid="{00000000-0004-0000-0000-000096010000}"/>
    <hyperlink ref="Y22" location="弓!H28" display="弓!H28" xr:uid="{00000000-0004-0000-0000-000097010000}"/>
    <hyperlink ref="Y23" location="弓!M28" display="弓!M28" xr:uid="{00000000-0004-0000-0000-000098010000}"/>
    <hyperlink ref="Y24" location="弓!C54" display="弓!C54" xr:uid="{00000000-0004-0000-0000-000099010000}"/>
    <hyperlink ref="Y25" location="弓!R28" display="弓!R28" xr:uid="{00000000-0004-0000-0000-00009A010000}"/>
    <hyperlink ref="AC13" location="弩!C2" display="弩!C2" xr:uid="{00000000-0004-0000-0000-00009B010000}"/>
    <hyperlink ref="AC14" location="弩!H28" display="弩!H28" xr:uid="{00000000-0004-0000-0000-00009C010000}"/>
    <hyperlink ref="AC15" location="弩!M28" display="弩!M28" xr:uid="{00000000-0004-0000-0000-00009D010000}"/>
    <hyperlink ref="AC16" location="弩!C28" display="弩!C28" xr:uid="{00000000-0004-0000-0000-00009E010000}"/>
    <hyperlink ref="AC17" location="弩!R28" display="弩!R28" xr:uid="{00000000-0004-0000-0000-00009F010000}"/>
    <hyperlink ref="AC18" location="弩!C54" display="弩!C54" xr:uid="{00000000-0004-0000-0000-0000A0010000}"/>
    <hyperlink ref="AC19" location="弩!H2" display="弩!H2" xr:uid="{00000000-0004-0000-0000-0000A1010000}"/>
    <hyperlink ref="AC20" location="弩!R2" display="弩!R2" xr:uid="{00000000-0004-0000-0000-0000A2010000}"/>
    <hyperlink ref="AC21" location="弩!H54" display="弩!H54" xr:uid="{00000000-0004-0000-0000-0000A3010000}"/>
    <hyperlink ref="AC22" location="弩!M54" display="弩!M54" xr:uid="{00000000-0004-0000-0000-0000A4010000}"/>
    <hyperlink ref="AC23" location="弩!R54" display="弩!R54" xr:uid="{00000000-0004-0000-0000-0000A5010000}"/>
    <hyperlink ref="AC24" location="弩!M2" display="弩!M2" xr:uid="{00000000-0004-0000-0000-0000A6010000}"/>
    <hyperlink ref="AC25" location="弩!C80" display="弩!C80" xr:uid="{00000000-0004-0000-0000-0000A7010000}"/>
    <hyperlink ref="AC26" location="弩!H80" display="弩!H80" xr:uid="{00000000-0004-0000-0000-0000A8010000}"/>
    <hyperlink ref="AG13" location="半自动枪械!C2" display="半自动枪械!C2" xr:uid="{00000000-0004-0000-0000-0000A9010000}"/>
    <hyperlink ref="AG14" location="半自动枪械!R54" display="半自动枪械!R54" xr:uid="{00000000-0004-0000-0000-0000AA010000}"/>
    <hyperlink ref="AG15" location="半自动枪械!M2" display="半自动枪械!M2" xr:uid="{00000000-0004-0000-0000-0000AB010000}"/>
    <hyperlink ref="AG16" location="半自动枪械!M54" display="半自动枪械!M54" xr:uid="{00000000-0004-0000-0000-0000AC010000}"/>
    <hyperlink ref="AG17" location="半自动枪械!R80" display="半自动枪械!R80" xr:uid="{00000000-0004-0000-0000-0000AD010000}"/>
    <hyperlink ref="AG18" location="半自动枪械!R28" display="半自动枪械!R28" xr:uid="{00000000-0004-0000-0000-0000AE010000}"/>
    <hyperlink ref="AG19" location="半自动枪械!H2" display="半自动枪械!H2" xr:uid="{00000000-0004-0000-0000-0000AF010000}"/>
    <hyperlink ref="AG20" location="半自动枪械!H54" display="半自动枪械!H54" xr:uid="{00000000-0004-0000-0000-0000B0010000}"/>
    <hyperlink ref="AG21" location="半自动枪械!R2" display="半自动枪械!R2" xr:uid="{00000000-0004-0000-0000-0000B1010000}"/>
    <hyperlink ref="AG22" location="半自动枪械!C28" display="半自动枪械!C28" xr:uid="{00000000-0004-0000-0000-0000B2010000}"/>
    <hyperlink ref="AG23" location="半自动枪械!C106" display="半自动枪械!C106" xr:uid="{00000000-0004-0000-0000-0000B3010000}"/>
    <hyperlink ref="AG24" location="半自动枪械!M28" display="半自动枪械!M28" xr:uid="{00000000-0004-0000-0000-0000B4010000}"/>
    <hyperlink ref="AG25" location="半自动枪械!C80" display="半自动枪械!C80" xr:uid="{00000000-0004-0000-0000-0000B5010000}"/>
    <hyperlink ref="AG26" location="半自动枪械!C54" display="半自动枪械!C54" xr:uid="{00000000-0004-0000-0000-0000B6010000}"/>
    <hyperlink ref="AG27" location="半自动枪械!M80" display="半自动枪械!M80" xr:uid="{00000000-0004-0000-0000-0000B7010000}"/>
    <hyperlink ref="AK13" location="全自动枪械!H80" display="全自动枪械!H80" xr:uid="{00000000-0004-0000-0000-0000B8010000}"/>
    <hyperlink ref="AK14" location="全自动枪械!C2" display="全自动枪械!C2" xr:uid="{00000000-0004-0000-0000-0000B9010000}"/>
    <hyperlink ref="AK15" location="全自动枪械!M2" display="全自动枪械!M2" xr:uid="{00000000-0004-0000-0000-0000BA010000}"/>
    <hyperlink ref="AK16" location="全自动枪械!H2" display="全自动枪械!H2" xr:uid="{00000000-0004-0000-0000-0000BB010000}"/>
    <hyperlink ref="AK17" location="全自动枪械!R28" display="全自动枪械!R28" xr:uid="{00000000-0004-0000-0000-0000BC010000}"/>
    <hyperlink ref="AK18" location="全自动枪械!R54" display="全自动枪械!R54" xr:uid="{00000000-0004-0000-0000-0000BD010000}"/>
    <hyperlink ref="AK19" location="全自动枪械!R2" display="全自动枪械!R2" xr:uid="{00000000-0004-0000-0000-0000BE010000}"/>
    <hyperlink ref="AK20" location="全自动枪械!M54" display="全自动枪械!M54" xr:uid="{00000000-0004-0000-0000-0000BF010000}"/>
    <hyperlink ref="AK21" location="全自动枪械!C28" display="全自动枪械!C28" xr:uid="{00000000-0004-0000-0000-0000C0010000}"/>
    <hyperlink ref="AK22" location="全自动枪械!H54" display="全自动枪械!H54" xr:uid="{00000000-0004-0000-0000-0000C1010000}"/>
    <hyperlink ref="AK23" location="全自动枪械!C54" display="全自动枪械!C54" xr:uid="{00000000-0004-0000-0000-0000C2010000}"/>
    <hyperlink ref="AO13" location="非自动枪械!C2" display="非自动枪械!C2" xr:uid="{00000000-0004-0000-0000-0000C3010000}"/>
    <hyperlink ref="AO14" location="非自动枪械!C106" display="非自动枪械!C106" xr:uid="{00000000-0004-0000-0000-0000C4010000}"/>
    <hyperlink ref="AO15" location="非自动枪械!H2" display="非自动枪械!H2" xr:uid="{00000000-0004-0000-0000-0000C5010000}"/>
    <hyperlink ref="AO16" location="非自动枪械!M80" display="非自动枪械!M80" xr:uid="{00000000-0004-0000-0000-0000C6010000}"/>
    <hyperlink ref="AO17" location="非自动枪械!R80" display="非自动枪械!R80" xr:uid="{00000000-0004-0000-0000-0000C7010000}"/>
    <hyperlink ref="AO18" location="非自动枪械!H80" display="非自动枪械!H80" xr:uid="{00000000-0004-0000-0000-0000C8010000}"/>
    <hyperlink ref="AO19" location="非自动枪械!M2" display="非自动枪械!M2" xr:uid="{00000000-0004-0000-0000-0000C9010000}"/>
    <hyperlink ref="AO20" location="非自动枪械!R2" display="非自动枪械!R2" xr:uid="{00000000-0004-0000-0000-0000CA010000}"/>
    <hyperlink ref="AO21" location="非自动枪械!C28" display="非自动枪械!C28" xr:uid="{00000000-0004-0000-0000-0000CB010000}"/>
    <hyperlink ref="AO23" location="非自动枪械!M28" display="非自动枪械!M28" xr:uid="{00000000-0004-0000-0000-0000CC010000}"/>
    <hyperlink ref="AO24" location="非自动枪械!H28" display="非自动枪械!H28" xr:uid="{00000000-0004-0000-0000-0000CD010000}"/>
    <hyperlink ref="AO25" location="非自动枪械!R54" display="非自动枪械!R54" xr:uid="{00000000-0004-0000-0000-0000CE010000}"/>
    <hyperlink ref="AO26" location="非自动枪械!R28" display="非自动枪械!R28" xr:uid="{00000000-0004-0000-0000-0000CF010000}"/>
    <hyperlink ref="AO27" location="非自动枪械!M106" display="非自动枪械!M106" xr:uid="{00000000-0004-0000-0000-0000D0010000}"/>
    <hyperlink ref="AO28" location="非自动枪械!C54" display="非自动枪械!C54" xr:uid="{00000000-0004-0000-0000-0000D1010000}"/>
    <hyperlink ref="AO29" location="非自动枪械!H54" display="非自动枪械!H54" xr:uid="{00000000-0004-0000-0000-0000D2010000}"/>
    <hyperlink ref="AS13" location="魔导器!R132" display="魔导器!R132" xr:uid="{00000000-0004-0000-0000-0000D3010000}"/>
    <hyperlink ref="AS14" location="魔导器!R28" display="魔导器!R28" xr:uid="{00000000-0004-0000-0000-0000D4010000}"/>
    <hyperlink ref="AS15" location="魔导器!C54" display="魔导器!C54" xr:uid="{00000000-0004-0000-0000-0000D5010000}"/>
    <hyperlink ref="AS16" location="魔导器!C158" display="魔导器!C158" xr:uid="{00000000-0004-0000-0000-0000D6010000}"/>
    <hyperlink ref="AS17" location="魔导器!R2" display="魔导器!R2" xr:uid="{00000000-0004-0000-0000-0000D7010000}"/>
    <hyperlink ref="AS18" location="魔导器!C28" display="魔导器!C28" xr:uid="{00000000-0004-0000-0000-0000D8010000}"/>
    <hyperlink ref="AS19" location="魔导器!H2" display="魔导器!H2" xr:uid="{00000000-0004-0000-0000-0000D9010000}"/>
    <hyperlink ref="AS20" location="魔导器!H28" display="魔导器!H28" xr:uid="{00000000-0004-0000-0000-0000DA010000}"/>
    <hyperlink ref="AS21" location="魔导器!C2" display="魔导器!C2" xr:uid="{00000000-0004-0000-0000-0000DB010000}"/>
    <hyperlink ref="AS22" location="魔导器!H54" display="魔导器!H54" xr:uid="{00000000-0004-0000-0000-0000DC010000}"/>
    <hyperlink ref="AS23" location="魔导器!C210" display="魔导器!C210" xr:uid="{00000000-0004-0000-0000-0000DD010000}"/>
    <hyperlink ref="AS24" location="魔导器!R106" display="魔导器!R106" xr:uid="{00000000-0004-0000-0000-0000DE010000}"/>
    <hyperlink ref="AS25" location="魔导器!M28" display="魔导器!M28" xr:uid="{00000000-0004-0000-0000-0000DF010000}"/>
    <hyperlink ref="AS26" location="魔导器!M2" display="魔导器!M2" xr:uid="{00000000-0004-0000-0000-0000E0010000}"/>
    <hyperlink ref="AS27" location="魔导器!R158" display="魔导器!R158" xr:uid="{00000000-0004-0000-0000-0000E1010000}"/>
    <hyperlink ref="AS28" location="魔导器!M54" display="魔导器!M54" xr:uid="{00000000-0004-0000-0000-0000E2010000}"/>
    <hyperlink ref="AS29" location="魔导器!C80" display="魔导器!C80" xr:uid="{00000000-0004-0000-0000-0000E3010000}"/>
    <hyperlink ref="AS30" location="魔导器!H80" display="魔导器!H80" xr:uid="{00000000-0004-0000-0000-0000E4010000}"/>
    <hyperlink ref="AS31" location="魔导器!M80" display="魔导器!M80" xr:uid="{00000000-0004-0000-0000-0000E5010000}"/>
    <hyperlink ref="AW13" location="共生体武器!R2" display="共生体武器!R2" xr:uid="{00000000-0004-0000-0000-0000E6010000}"/>
    <hyperlink ref="AW15" location="共生体武器!M2" display="共生体武器!M2" xr:uid="{00000000-0004-0000-0000-0000E7010000}"/>
    <hyperlink ref="AW16" location="共生体武器!H2" display="共生体武器!H2" xr:uid="{00000000-0004-0000-0000-0000E8010000}"/>
    <hyperlink ref="BA13" location="副武器!H28" display="副武器!H28" xr:uid="{00000000-0004-0000-0000-0000E9010000}"/>
    <hyperlink ref="BA14" location="副武器!C2" display="副武器!C2" xr:uid="{00000000-0004-0000-0000-0000EA010000}"/>
    <hyperlink ref="BA15" location="副武器!R28" display="副武器!R28" xr:uid="{00000000-0004-0000-0000-0000EB010000}"/>
    <hyperlink ref="BA16" location="副武器!C54" display="副武器!C54" xr:uid="{00000000-0004-0000-0000-0000EC010000}"/>
    <hyperlink ref="BA17" location="副武器!H2" display="副武器!H2" xr:uid="{00000000-0004-0000-0000-0000ED010000}"/>
    <hyperlink ref="BA18" location="副武器!M2" display="副武器!M2" xr:uid="{00000000-0004-0000-0000-0000EE010000}"/>
    <hyperlink ref="BA19" location="副武器!R2" display="副武器!R2" xr:uid="{00000000-0004-0000-0000-0000EF010000}"/>
    <hyperlink ref="E43" location="刀!M80" display="刀!M80" xr:uid="{00000000-0004-0000-0000-0000F0010000}"/>
    <hyperlink ref="AO30" location="非自动枪械!H132" display="非自动枪械!H132" xr:uid="{00000000-0004-0000-0000-0000F1010000}"/>
    <hyperlink ref="AS32" location="魔导器!R54" display="魔导器!R54" xr:uid="{00000000-0004-0000-0000-0000F2010000}"/>
    <hyperlink ref="AS33" location="魔导器!H210" display="魔导器!H210" xr:uid="{00000000-0004-0000-0000-0000F3010000}"/>
    <hyperlink ref="AS34" location="魔导器!R80" display="魔导器!R80" xr:uid="{00000000-0004-0000-0000-0000F4010000}"/>
    <hyperlink ref="AS35" location="魔导器!M158" display="魔导器!M158" xr:uid="{00000000-0004-0000-0000-0000F5010000}"/>
    <hyperlink ref="U25:V25" location="奇门兵器!M28" display="摘叶" xr:uid="{00000000-0004-0000-0000-0000F6010000}"/>
    <hyperlink ref="U26:V26" location="奇门兵器!C54" display="“寒风”" xr:uid="{00000000-0004-0000-0000-0000F7010000}"/>
    <hyperlink ref="U27:V27" location="奇门兵器!H54" display="尸者术刀" xr:uid="{00000000-0004-0000-0000-0000F8010000}"/>
    <hyperlink ref="U25" location="奇门兵器!M54" display="奇门兵器!M54" xr:uid="{00000000-0004-0000-0000-0000F9010000}"/>
    <hyperlink ref="U26" location="奇门兵器!C106" display="奇门兵器!C106" xr:uid="{00000000-0004-0000-0000-0000FA010000}"/>
    <hyperlink ref="U27" location="奇门兵器!C2" display="奇门兵器!C2" xr:uid="{00000000-0004-0000-0000-0000FB010000}"/>
    <hyperlink ref="AS36" location="魔导器!M106" display="魔导器!M106" xr:uid="{00000000-0004-0000-0000-0000FC010000}"/>
    <hyperlink ref="AS37" location="魔导器!M210" display="魔导器!M210" xr:uid="{00000000-0004-0000-0000-0000FD010000}"/>
    <hyperlink ref="BA20" location="副武器!H54" display="副武器!H54" xr:uid="{00000000-0004-0000-0000-0000FE010000}"/>
    <hyperlink ref="BA21" location="副武器!M28" display="副武器!M28" xr:uid="{00000000-0004-0000-0000-0000FF010000}"/>
    <hyperlink ref="A51" location="剑!H262" display="剑!H262" xr:uid="{00000000-0004-0000-0000-000000020000}"/>
    <hyperlink ref="A52" location="剑!M80" display="剑!M80" xr:uid="{00000000-0004-0000-0000-000001020000}"/>
    <hyperlink ref="E44" location="刀!R80" display="刀!R80" xr:uid="{00000000-0004-0000-0000-000002020000}"/>
    <hyperlink ref="E45" location="刀!M54" display="刀!M54" xr:uid="{00000000-0004-0000-0000-000003020000}"/>
    <hyperlink ref="Q31" location="斧锤!R54" display="斧锤!R54" xr:uid="{00000000-0004-0000-0000-000004020000}"/>
    <hyperlink ref="Y26" location="弓!R106" display="弓!R106" xr:uid="{00000000-0004-0000-0000-000005020000}"/>
    <hyperlink ref="Y27" location="弓!C132" display="弓!C132" xr:uid="{00000000-0004-0000-0000-000006020000}"/>
    <hyperlink ref="Y28" location="弓!H54" display="弓!H54" xr:uid="{00000000-0004-0000-0000-000007020000}"/>
    <hyperlink ref="AG28" location="半自动枪械!H106" display="半自动枪械!H106" xr:uid="{00000000-0004-0000-0000-000008020000}"/>
    <hyperlink ref="AG29" location="半自动枪械!H28" display="半自动枪械!H28" xr:uid="{00000000-0004-0000-0000-000009020000}"/>
    <hyperlink ref="AG30" location="半自动枪械!H80" display="半自动枪械!H80" xr:uid="{00000000-0004-0000-0000-00000A020000}"/>
    <hyperlink ref="AO31" location="非自动枪械!M132" display="非自动枪械!M132" xr:uid="{00000000-0004-0000-0000-00000B020000}"/>
    <hyperlink ref="AK24" location="全自动枪械!H28" display="全自动枪械!H28" xr:uid="{00000000-0004-0000-0000-00000C020000}"/>
    <hyperlink ref="AK25" location="全自动枪械!M28" display="全自动枪械!M28" xr:uid="{00000000-0004-0000-0000-00000D020000}"/>
    <hyperlink ref="AS39" location="魔导器!H106" display="魔导器!H106" xr:uid="{00000000-0004-0000-0000-00000E020000}"/>
    <hyperlink ref="I28" location="拳套!H54" display="拳套!H54" xr:uid="{00000000-0004-0000-0000-00000F020000}"/>
    <hyperlink ref="I29" location="拳套!R54" display="拳套!R54" xr:uid="{00000000-0004-0000-0000-000010020000}"/>
    <hyperlink ref="Y29" location="弓!C80" display="弓!C80" xr:uid="{00000000-0004-0000-0000-000011020000}"/>
    <hyperlink ref="AS40" location="魔导器!C132" display="魔导器!C132" xr:uid="{00000000-0004-0000-0000-000012020000}"/>
    <hyperlink ref="A53" location="剑!R158" display="剑!R158" xr:uid="{00000000-0004-0000-0000-000013020000}"/>
    <hyperlink ref="A54" location="剑!C210" display="剑!C210" xr:uid="{00000000-0004-0000-0000-000014020000}"/>
    <hyperlink ref="A55" location="剑!R210" display="剑!R210" xr:uid="{00000000-0004-0000-0000-000015020000}"/>
    <hyperlink ref="A56" location="剑!M236" display="剑!M236" xr:uid="{00000000-0004-0000-0000-000016020000}"/>
    <hyperlink ref="A57" location="剑!R288" display="剑!R288" xr:uid="{00000000-0004-0000-0000-000017020000}"/>
    <hyperlink ref="A58" location="剑!M184" display="剑!M184" xr:uid="{00000000-0004-0000-0000-000018020000}"/>
    <hyperlink ref="E46" location="刀!M106" display="刀!M106" xr:uid="{00000000-0004-0000-0000-000019020000}"/>
    <hyperlink ref="E47" location="刀!R106" display="刀!R106" xr:uid="{00000000-0004-0000-0000-00001A020000}"/>
    <hyperlink ref="E48" location="刀!H262" display="刀!H262" xr:uid="{00000000-0004-0000-0000-00001B020000}"/>
    <hyperlink ref="E49" location="刀!H184" display="刀!H184" xr:uid="{00000000-0004-0000-0000-00001C020000}"/>
    <hyperlink ref="E50" location="刀!C262" display="刀!C262" xr:uid="{00000000-0004-0000-0000-00001D020000}"/>
    <hyperlink ref="E51" location="刀!C288" display="刀!C288" xr:uid="{00000000-0004-0000-0000-00001E020000}"/>
    <hyperlink ref="E52" location="刀!C106" display="刀!C106" xr:uid="{00000000-0004-0000-0000-00001F020000}"/>
    <hyperlink ref="E53" location="刀!H106" display="刀!H106" xr:uid="{00000000-0004-0000-0000-000020020000}"/>
    <hyperlink ref="E54" location="刀!R158" display="刀!R158" xr:uid="{00000000-0004-0000-0000-000021020000}"/>
    <hyperlink ref="E55" location="刀!C54" display="刀!C54" xr:uid="{00000000-0004-0000-0000-000022020000}"/>
    <hyperlink ref="E56" location="刀!R236" display="刀!R236" xr:uid="{00000000-0004-0000-0000-000023020000}"/>
    <hyperlink ref="E57" location="刀!M262" display="刀!M262" xr:uid="{00000000-0004-0000-0000-000024020000}"/>
    <hyperlink ref="E58" location="刀!C314" display="刀!C314" xr:uid="{00000000-0004-0000-0000-000025020000}"/>
    <hyperlink ref="M48" location="长柄!R210" display="长柄!R210" xr:uid="{00000000-0004-0000-0000-000026020000}"/>
    <hyperlink ref="Q32" location="斧锤!H80" display="斧锤!H80" xr:uid="{00000000-0004-0000-0000-000027020000}"/>
    <hyperlink ref="U32" location="奇门兵器!H54" display="奇门兵器!H54" xr:uid="{00000000-0004-0000-0000-000028020000}"/>
    <hyperlink ref="U33" location="奇门兵器!C132" display="奇门兵器!C132" xr:uid="{00000000-0004-0000-0000-000029020000}"/>
    <hyperlink ref="Y30" location="弓!H106" display="弓!H106" xr:uid="{00000000-0004-0000-0000-00002A020000}"/>
    <hyperlink ref="AK26" location="全自动枪械!C80" display="全自动枪械!C80" xr:uid="{00000000-0004-0000-0000-00002B020000}"/>
    <hyperlink ref="AS41" location="魔导器!H158" display="魔导器!H158" xr:uid="{00000000-0004-0000-0000-00002C020000}"/>
    <hyperlink ref="E59" location="刀!M340" display="刀!M340" xr:uid="{00000000-0004-0000-0000-00002D020000}"/>
    <hyperlink ref="E60" location="刀!C184" display="刀!C184" xr:uid="{00000000-0004-0000-0000-00002E020000}"/>
    <hyperlink ref="M49" location="长柄!H210" display="长柄!H210" xr:uid="{00000000-0004-0000-0000-00002F020000}"/>
    <hyperlink ref="Y31" location="弓!R80" display="弓!R80" xr:uid="{00000000-0004-0000-0000-000030020000}"/>
    <hyperlink ref="Y32" location="弓!M80" display="弓!M80" xr:uid="{00000000-0004-0000-0000-000031020000}"/>
    <hyperlink ref="BA22" location="副武器!C28" display="副武器!C28" xr:uid="{00000000-0004-0000-0000-000032020000}"/>
    <hyperlink ref="E61" location="刀!R262" display="刀!R262" xr:uid="{00000000-0004-0000-0000-000033020000}"/>
    <hyperlink ref="E62" location="刀!H314" display="刀!H314" xr:uid="{00000000-0004-0000-0000-000034020000}"/>
    <hyperlink ref="E63" location="刀!C340" display="刀!C340" xr:uid="{00000000-0004-0000-0000-000035020000}"/>
    <hyperlink ref="I30" location="拳套!C106" display="拳套!C106" xr:uid="{00000000-0004-0000-0000-000036020000}"/>
    <hyperlink ref="I31" location="拳套!C80" display="拳套!C80" xr:uid="{00000000-0004-0000-0000-000037020000}"/>
    <hyperlink ref="M50" location="长柄!C236" display="长柄!C236" xr:uid="{00000000-0004-0000-0000-000038020000}"/>
    <hyperlink ref="Q33" location="斧锤!C80" display="斧锤!C80" xr:uid="{00000000-0004-0000-0000-000039020000}"/>
    <hyperlink ref="Q34" location="斧锤!R132" display="斧锤!R132" xr:uid="{00000000-0004-0000-0000-00003A020000}"/>
    <hyperlink ref="U34" location="奇门兵器!H106" display="奇门兵器!H106" xr:uid="{00000000-0004-0000-0000-00003B020000}"/>
    <hyperlink ref="U35" location="奇门兵器!M80" display="奇门兵器!M80" xr:uid="{00000000-0004-0000-0000-00003C020000}"/>
    <hyperlink ref="U36" location="奇门兵器!C184" display="奇门兵器!C184" xr:uid="{00000000-0004-0000-0000-00003D020000}"/>
    <hyperlink ref="U37" location="奇门兵器!C158" display="奇门兵器!C158" xr:uid="{00000000-0004-0000-0000-00003E020000}"/>
    <hyperlink ref="Y33" location="弓!M54" display="弓!M54" xr:uid="{00000000-0004-0000-0000-00003F020000}"/>
    <hyperlink ref="AO32" location="非自动枪械!M54" display="非自动枪械!M54" xr:uid="{00000000-0004-0000-0000-000040020000}"/>
    <hyperlink ref="AS42" location="魔导器!R210" display="魔导器!R210" xr:uid="{00000000-0004-0000-0000-000041020000}"/>
    <hyperlink ref="AS43" location="魔导器!H132" display="魔导器!H132" xr:uid="{00000000-0004-0000-0000-000042020000}"/>
    <hyperlink ref="AS44" location="魔导器!M132" display="魔导器!M132" xr:uid="{00000000-0004-0000-0000-000043020000}"/>
    <hyperlink ref="AS45" location="魔导器!M184" display="魔导器!M184" xr:uid="{00000000-0004-0000-0000-000044020000}"/>
    <hyperlink ref="AS46" location="魔导器!H184" display="魔导器!H184" xr:uid="{00000000-0004-0000-0000-000045020000}"/>
    <hyperlink ref="A59" location="剑!H288" display="剑!H288" xr:uid="{00000000-0004-0000-0000-000046020000}"/>
    <hyperlink ref="M42:N42" location="长柄!H184" display="拟似宝具·伦戈米尼亚德" xr:uid="{00000000-0004-0000-0000-000047020000}"/>
    <hyperlink ref="M42" location="长柄!H132" display="长柄!H132" xr:uid="{00000000-0004-0000-0000-000048020000}"/>
    <hyperlink ref="M42:N42" location="长柄!H236" display="长柄!H236" xr:uid="{00000000-0004-0000-0000-000049020000}"/>
    <hyperlink ref="AO22:AP22" location="非自动枪械!H28" display="C-20A Canister Rifle" xr:uid="{00000000-0004-0000-0000-00004A020000}"/>
    <hyperlink ref="AO22" location="非自动枪械!C132" display="非自动枪械!C132" xr:uid="{00000000-0004-0000-0000-00004B020000}"/>
    <hyperlink ref="AO22:AP22" location="非自动枪械!C132" display="非自动枪械!C132" xr:uid="{00000000-0004-0000-0000-00004C020000}"/>
    <hyperlink ref="A28:B28" location="剑!H54" display="黑剑" xr:uid="{00000000-0004-0000-0000-00004D020000}"/>
    <hyperlink ref="A28" location="剑!H210" display="剑!H210" xr:uid="{00000000-0004-0000-0000-00004E020000}"/>
    <hyperlink ref="A28:B28" location="剑!M288" display="剑!M288" xr:uid="{00000000-0004-0000-0000-00004F020000}"/>
    <hyperlink ref="AW14:AX14" location="奇门兵器!H2" display="血妖" xr:uid="{00000000-0004-0000-0000-000050020000}"/>
    <hyperlink ref="AW14" location="共生体武器!C2" display="共生体武器!C2" xr:uid="{00000000-0004-0000-0000-000051020000}"/>
    <hyperlink ref="AW14:AX14" location="奇门兵器!C184" display="血妖" xr:uid="{00000000-0004-0000-0000-000052020000}"/>
    <hyperlink ref="AW14:AX14" location="奇门兵器!R2" display="奇门兵器!R2" xr:uid="{00000000-0004-0000-0000-000053020000}"/>
    <hyperlink ref="A60" location="剑!R262" display="剑!R262" xr:uid="{00000000-0004-0000-0000-000054020000}"/>
    <hyperlink ref="A61" location="剑!C236" display="剑!C236" xr:uid="{00000000-0004-0000-0000-000055020000}"/>
    <hyperlink ref="A62" location="剑!H236" display="剑!H236" xr:uid="{00000000-0004-0000-0000-000056020000}"/>
    <hyperlink ref="E64" location="刀!M288" display="刀!M288" xr:uid="{00000000-0004-0000-0000-000057020000}"/>
    <hyperlink ref="E65" location="刀!H340" display="刀!H340" xr:uid="{00000000-0004-0000-0000-000058020000}"/>
    <hyperlink ref="E66" location="刀!R314" display="刀!R314" xr:uid="{00000000-0004-0000-0000-000059020000}"/>
    <hyperlink ref="E67" location="刀!R184" display="刀!R184" xr:uid="{00000000-0004-0000-0000-00005A020000}"/>
    <hyperlink ref="I32" location="拳套!M54" display="拳套!M54" xr:uid="{00000000-0004-0000-0000-00005B020000}"/>
    <hyperlink ref="I33" location="拳套!H80" display="拳套!H80" xr:uid="{00000000-0004-0000-0000-00005C020000}"/>
    <hyperlink ref="Q35" location="斧锤!C132" display="斧锤!C132" xr:uid="{00000000-0004-0000-0000-00005D020000}"/>
    <hyperlink ref="Q36" location="斧锤!C158" display="斧锤!C158" xr:uid="{00000000-0004-0000-0000-00005E020000}"/>
    <hyperlink ref="Q37" location="斧锤!M80" display="斧锤!M80" xr:uid="{00000000-0004-0000-0000-00005F020000}"/>
    <hyperlink ref="U38" location="奇门兵器!C80" display="奇门兵器!C80" xr:uid="{00000000-0004-0000-0000-000060020000}"/>
    <hyperlink ref="AO33" location="非自动枪械!C80" display="非自动枪械!C80" xr:uid="{00000000-0004-0000-0000-000061020000}"/>
    <hyperlink ref="AO34" location="非自动枪械!H106" display="非自动枪械!H106" xr:uid="{00000000-0004-0000-0000-000062020000}"/>
    <hyperlink ref="AS47" location="魔导器!R184" display="魔导器!R184" xr:uid="{00000000-0004-0000-0000-000063020000}"/>
    <hyperlink ref="AS48" location="魔导器!C106" display="魔导器!C106" xr:uid="{00000000-0004-0000-0000-000064020000}"/>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29"/>
  <sheetViews>
    <sheetView topLeftCell="A106" zoomScale="130" zoomScaleNormal="130" workbookViewId="0">
      <selection activeCell="G114" sqref="G114:H119"/>
    </sheetView>
  </sheetViews>
  <sheetFormatPr defaultColWidth="8.875" defaultRowHeight="12" customHeight="1" x14ac:dyDescent="0.15"/>
  <cols>
    <col min="1" max="16384" width="8.875" style="1"/>
  </cols>
  <sheetData>
    <row r="2" spans="2:20" ht="12" customHeight="1" x14ac:dyDescent="0.15">
      <c r="B2" s="6" t="s">
        <v>364</v>
      </c>
      <c r="C2" s="72" t="s">
        <v>23</v>
      </c>
      <c r="D2" s="10" t="s">
        <v>365</v>
      </c>
      <c r="E2" s="73" t="str">
        <f>E3</f>
        <v>手枪</v>
      </c>
      <c r="G2" s="6" t="s">
        <v>364</v>
      </c>
      <c r="H2" s="72" t="s">
        <v>103</v>
      </c>
      <c r="I2" s="10" t="s">
        <v>365</v>
      </c>
      <c r="J2" s="73" t="str">
        <f>J3</f>
        <v>异形手枪</v>
      </c>
      <c r="L2" s="6" t="s">
        <v>364</v>
      </c>
      <c r="M2" s="72" t="s">
        <v>50</v>
      </c>
      <c r="N2" s="10" t="s">
        <v>365</v>
      </c>
      <c r="O2" s="73" t="str">
        <f>O3</f>
        <v>左轮手枪</v>
      </c>
      <c r="Q2" s="6" t="s">
        <v>364</v>
      </c>
      <c r="R2" s="72" t="s">
        <v>129</v>
      </c>
      <c r="S2" s="10" t="s">
        <v>365</v>
      </c>
      <c r="T2" s="73" t="str">
        <f>T3</f>
        <v>左轮手枪</v>
      </c>
    </row>
    <row r="3" spans="2:20" ht="12" customHeight="1" x14ac:dyDescent="0.15">
      <c r="B3" s="6" t="s">
        <v>366</v>
      </c>
      <c r="C3" s="7" t="s">
        <v>1070</v>
      </c>
      <c r="D3" s="7" t="s">
        <v>1196</v>
      </c>
      <c r="E3" s="8" t="s">
        <v>1197</v>
      </c>
      <c r="G3" s="6" t="s">
        <v>366</v>
      </c>
      <c r="H3" s="7" t="s">
        <v>1070</v>
      </c>
      <c r="I3" s="7" t="s">
        <v>1196</v>
      </c>
      <c r="J3" s="8" t="s">
        <v>1198</v>
      </c>
      <c r="L3" s="6" t="s">
        <v>366</v>
      </c>
      <c r="M3" s="7" t="s">
        <v>1070</v>
      </c>
      <c r="N3" s="7" t="s">
        <v>1196</v>
      </c>
      <c r="O3" s="8" t="s">
        <v>1199</v>
      </c>
      <c r="Q3" s="6" t="s">
        <v>366</v>
      </c>
      <c r="R3" s="7" t="s">
        <v>1070</v>
      </c>
      <c r="S3" s="7" t="s">
        <v>1196</v>
      </c>
      <c r="T3" s="8" t="s">
        <v>1199</v>
      </c>
    </row>
    <row r="4" spans="2:20" ht="12" customHeight="1" x14ac:dyDescent="0.15">
      <c r="B4" s="6" t="s">
        <v>370</v>
      </c>
      <c r="C4" s="12" t="str">
        <f>IF(E4/10&lt;1,"",E4/10&amp;"D5")</f>
        <v>7D5</v>
      </c>
      <c r="D4" s="10" t="s">
        <v>371</v>
      </c>
      <c r="E4" s="11">
        <v>70</v>
      </c>
      <c r="G4" s="6" t="s">
        <v>370</v>
      </c>
      <c r="H4" s="12" t="str">
        <f>IF(J4/10&lt;1,"",J4/10&amp;"D5")</f>
        <v>14D5</v>
      </c>
      <c r="I4" s="10" t="s">
        <v>371</v>
      </c>
      <c r="J4" s="11">
        <v>140</v>
      </c>
      <c r="L4" s="6" t="s">
        <v>370</v>
      </c>
      <c r="M4" s="12" t="str">
        <f>IF(O4/10&lt;1,"",O4/10&amp;"D5")</f>
        <v>20D5</v>
      </c>
      <c r="N4" s="10" t="s">
        <v>371</v>
      </c>
      <c r="O4" s="11">
        <v>200</v>
      </c>
      <c r="Q4" s="6" t="s">
        <v>370</v>
      </c>
      <c r="R4" s="12" t="str">
        <f>IF(T4/10&lt;1,"",T4/10&amp;"D5")</f>
        <v>40D5</v>
      </c>
      <c r="S4" s="10" t="s">
        <v>371</v>
      </c>
      <c r="T4" s="11">
        <v>400</v>
      </c>
    </row>
    <row r="5" spans="2:20" ht="12" customHeight="1" x14ac:dyDescent="0.15">
      <c r="B5" s="6" t="s">
        <v>1074</v>
      </c>
      <c r="C5" s="19">
        <f>E5/50+1</f>
        <v>3</v>
      </c>
      <c r="D5" s="6" t="s">
        <v>1090</v>
      </c>
      <c r="E5" s="11">
        <v>100</v>
      </c>
      <c r="G5" s="6" t="s">
        <v>1074</v>
      </c>
      <c r="H5" s="19">
        <f>J5/50+1</f>
        <v>3</v>
      </c>
      <c r="I5" s="6" t="s">
        <v>1090</v>
      </c>
      <c r="J5" s="11">
        <v>100</v>
      </c>
      <c r="L5" s="6" t="s">
        <v>1074</v>
      </c>
      <c r="M5" s="19">
        <f>O5/50+1</f>
        <v>2</v>
      </c>
      <c r="N5" s="6" t="s">
        <v>1090</v>
      </c>
      <c r="O5" s="11">
        <v>50</v>
      </c>
      <c r="Q5" s="6" t="s">
        <v>1074</v>
      </c>
      <c r="R5" s="19">
        <f>T5/50+1</f>
        <v>4</v>
      </c>
      <c r="S5" s="6" t="s">
        <v>1090</v>
      </c>
      <c r="T5" s="11">
        <v>150</v>
      </c>
    </row>
    <row r="6" spans="2:20" ht="12" customHeight="1" x14ac:dyDescent="0.15">
      <c r="B6" s="6" t="s">
        <v>1077</v>
      </c>
      <c r="C6" s="19">
        <f>E6*5</f>
        <v>125</v>
      </c>
      <c r="D6" s="10" t="s">
        <v>1078</v>
      </c>
      <c r="E6" s="11">
        <v>25</v>
      </c>
      <c r="G6" s="6" t="s">
        <v>1077</v>
      </c>
      <c r="H6" s="19">
        <f>J6*5</f>
        <v>250</v>
      </c>
      <c r="I6" s="10" t="s">
        <v>1078</v>
      </c>
      <c r="J6" s="11">
        <v>50</v>
      </c>
      <c r="L6" s="6" t="s">
        <v>1077</v>
      </c>
      <c r="M6" s="19">
        <f>O6*5</f>
        <v>200</v>
      </c>
      <c r="N6" s="10" t="s">
        <v>1078</v>
      </c>
      <c r="O6" s="11">
        <v>40</v>
      </c>
      <c r="Q6" s="6" t="s">
        <v>1077</v>
      </c>
      <c r="R6" s="19">
        <f>T6*5</f>
        <v>500</v>
      </c>
      <c r="S6" s="10" t="s">
        <v>1078</v>
      </c>
      <c r="T6" s="11">
        <v>100</v>
      </c>
    </row>
    <row r="7" spans="2:20" ht="12" customHeight="1" x14ac:dyDescent="0.15">
      <c r="B7" s="6" t="s">
        <v>372</v>
      </c>
      <c r="C7" s="29" t="str">
        <f>LOOKUP(C8,{0,201,401,601,901,1201,1501;"黑色","绿色","蓝色","紫色","红色","橙色","金色"})</f>
        <v>黑色</v>
      </c>
      <c r="D7" s="10" t="s">
        <v>373</v>
      </c>
      <c r="E7" s="13">
        <v>5</v>
      </c>
      <c r="G7" s="6" t="s">
        <v>372</v>
      </c>
      <c r="H7" s="29" t="str">
        <f>LOOKUP(H8,{0,201,401,601,901,1201,1501;"黑色","绿色","蓝色","紫色","红色","橙色","金色"})</f>
        <v>蓝色</v>
      </c>
      <c r="I7" s="10" t="s">
        <v>373</v>
      </c>
      <c r="J7" s="13">
        <v>8</v>
      </c>
      <c r="L7" s="6" t="s">
        <v>372</v>
      </c>
      <c r="M7" s="29" t="str">
        <f>LOOKUP(M8,{0,201,401,601,901,1201,1501;"黑色","绿色","蓝色","紫色","红色","橙色","金色"})</f>
        <v>绿色</v>
      </c>
      <c r="N7" s="10" t="s">
        <v>373</v>
      </c>
      <c r="O7" s="13">
        <v>20</v>
      </c>
      <c r="Q7" s="6" t="s">
        <v>372</v>
      </c>
      <c r="R7" s="29" t="str">
        <f>LOOKUP(R8,{0,201,401,601,901,1201,1501;"黑色","绿色","蓝色","紫色","红色","橙色","金色"})</f>
        <v>紫色</v>
      </c>
      <c r="S7" s="10" t="s">
        <v>373</v>
      </c>
      <c r="T7" s="13">
        <v>40</v>
      </c>
    </row>
    <row r="8" spans="2:20" ht="12" customHeight="1" x14ac:dyDescent="0.15">
      <c r="B8" s="6" t="s">
        <v>374</v>
      </c>
      <c r="C8" s="19">
        <f>E4+E5+E6+C16+IF(D3="全自动枪",LOOKUP((E4+E5+E6+C16),{0,201,401,601,901,1201,1501;0,100,200,300,400,500,600}),0)</f>
        <v>195</v>
      </c>
      <c r="D8" s="10" t="s">
        <v>375</v>
      </c>
      <c r="E8" s="13">
        <v>4</v>
      </c>
      <c r="G8" s="6" t="s">
        <v>374</v>
      </c>
      <c r="H8" s="19">
        <f>J4+J5+J6+H16+IF(I3="全自动枪",LOOKUP((J4+J5+J6+H16),{0,201,401,601,901,1201,1501;0,100,200,300,400,500,600}),0)</f>
        <v>490</v>
      </c>
      <c r="I8" s="10" t="s">
        <v>375</v>
      </c>
      <c r="J8" s="13">
        <v>5</v>
      </c>
      <c r="L8" s="6" t="s">
        <v>374</v>
      </c>
      <c r="M8" s="19">
        <f>O4+O5+O6+M16+IF(N3="全自动枪",LOOKUP((O4+O5+O6+M16),{0,201,401,601,901,1201,1501;0,100,200,300,400,500,600}),0)</f>
        <v>290</v>
      </c>
      <c r="N8" s="10" t="s">
        <v>375</v>
      </c>
      <c r="O8" s="13">
        <v>5</v>
      </c>
      <c r="Q8" s="6" t="s">
        <v>374</v>
      </c>
      <c r="R8" s="19">
        <f>T4+T5+T6+R16+IF(S3="全自动枪",LOOKUP((T4+T5+T6+R16),{0,201,401,601,901,1201,1501;0,100,200,300,400,500,600}),0)</f>
        <v>650</v>
      </c>
      <c r="S8" s="10" t="s">
        <v>375</v>
      </c>
      <c r="T8" s="13">
        <v>6</v>
      </c>
    </row>
    <row r="9" spans="2:20" ht="12" customHeight="1" x14ac:dyDescent="0.15">
      <c r="B9" s="6" t="s">
        <v>376</v>
      </c>
      <c r="C9" s="19">
        <f>C8*20</f>
        <v>3900</v>
      </c>
      <c r="D9" s="10" t="s">
        <v>377</v>
      </c>
      <c r="E9" s="74">
        <f>C8</f>
        <v>195</v>
      </c>
      <c r="G9" s="6" t="s">
        <v>376</v>
      </c>
      <c r="H9" s="19">
        <f>H8*20</f>
        <v>9800</v>
      </c>
      <c r="I9" s="10" t="s">
        <v>377</v>
      </c>
      <c r="J9" s="74">
        <f>H8</f>
        <v>490</v>
      </c>
      <c r="L9" s="6" t="s">
        <v>376</v>
      </c>
      <c r="M9" s="19">
        <f>M8*20</f>
        <v>5800</v>
      </c>
      <c r="N9" s="10" t="s">
        <v>377</v>
      </c>
      <c r="O9" s="74">
        <f>M8</f>
        <v>290</v>
      </c>
      <c r="Q9" s="6" t="s">
        <v>376</v>
      </c>
      <c r="R9" s="19">
        <f>R8*20</f>
        <v>13000</v>
      </c>
      <c r="S9" s="10" t="s">
        <v>377</v>
      </c>
      <c r="T9" s="74">
        <f>R8</f>
        <v>650</v>
      </c>
    </row>
    <row r="10" spans="2:20" ht="12" customHeight="1" x14ac:dyDescent="0.15">
      <c r="B10" s="196" t="s">
        <v>384</v>
      </c>
      <c r="C10" s="197"/>
      <c r="D10" s="193" t="s">
        <v>1200</v>
      </c>
      <c r="E10" s="194"/>
      <c r="G10" s="196" t="s">
        <v>1201</v>
      </c>
      <c r="H10" s="197"/>
      <c r="I10" s="193" t="s">
        <v>1202</v>
      </c>
      <c r="J10" s="194"/>
      <c r="L10" s="196" t="s">
        <v>384</v>
      </c>
      <c r="M10" s="197"/>
      <c r="N10" s="193" t="s">
        <v>1203</v>
      </c>
      <c r="O10" s="194"/>
      <c r="Q10" s="196" t="s">
        <v>384</v>
      </c>
      <c r="R10" s="197"/>
      <c r="S10" s="193" t="s">
        <v>1204</v>
      </c>
      <c r="T10" s="194"/>
    </row>
    <row r="11" spans="2:20" ht="12" customHeight="1" x14ac:dyDescent="0.15">
      <c r="B11" s="196"/>
      <c r="C11" s="197"/>
      <c r="D11" s="195"/>
      <c r="E11" s="141"/>
      <c r="G11" s="196"/>
      <c r="H11" s="197"/>
      <c r="I11" s="195"/>
      <c r="J11" s="141"/>
      <c r="L11" s="196"/>
      <c r="M11" s="197"/>
      <c r="N11" s="195"/>
      <c r="O11" s="141"/>
      <c r="Q11" s="196"/>
      <c r="R11" s="197"/>
      <c r="S11" s="195"/>
      <c r="T11" s="141"/>
    </row>
    <row r="12" spans="2:20" ht="12" customHeight="1" x14ac:dyDescent="0.15">
      <c r="B12" s="196"/>
      <c r="C12" s="197"/>
      <c r="D12" s="195"/>
      <c r="E12" s="141"/>
      <c r="G12" s="196"/>
      <c r="H12" s="197"/>
      <c r="I12" s="195"/>
      <c r="J12" s="141"/>
      <c r="L12" s="196"/>
      <c r="M12" s="197"/>
      <c r="N12" s="195"/>
      <c r="O12" s="141"/>
      <c r="Q12" s="196"/>
      <c r="R12" s="197"/>
      <c r="S12" s="195"/>
      <c r="T12" s="141"/>
    </row>
    <row r="13" spans="2:20" ht="12" customHeight="1" x14ac:dyDescent="0.15">
      <c r="B13" s="196"/>
      <c r="C13" s="197"/>
      <c r="D13" s="195"/>
      <c r="E13" s="141"/>
      <c r="G13" s="196"/>
      <c r="H13" s="197"/>
      <c r="I13" s="195"/>
      <c r="J13" s="141"/>
      <c r="L13" s="196"/>
      <c r="M13" s="197"/>
      <c r="N13" s="195"/>
      <c r="O13" s="141"/>
      <c r="Q13" s="196"/>
      <c r="R13" s="197"/>
      <c r="S13" s="195"/>
      <c r="T13" s="141"/>
    </row>
    <row r="14" spans="2:20" ht="12" customHeight="1" x14ac:dyDescent="0.15">
      <c r="B14" s="196"/>
      <c r="C14" s="197"/>
      <c r="D14" s="195"/>
      <c r="E14" s="141"/>
      <c r="G14" s="196"/>
      <c r="H14" s="197"/>
      <c r="I14" s="195"/>
      <c r="J14" s="141"/>
      <c r="L14" s="196"/>
      <c r="M14" s="197"/>
      <c r="N14" s="195"/>
      <c r="O14" s="141"/>
      <c r="Q14" s="196"/>
      <c r="R14" s="197"/>
      <c r="S14" s="195"/>
      <c r="T14" s="141"/>
    </row>
    <row r="15" spans="2:20" ht="12" customHeight="1" x14ac:dyDescent="0.15">
      <c r="B15" s="196"/>
      <c r="C15" s="197"/>
      <c r="D15" s="195"/>
      <c r="E15" s="141"/>
      <c r="G15" s="196"/>
      <c r="H15" s="197"/>
      <c r="I15" s="195"/>
      <c r="J15" s="141"/>
      <c r="L15" s="196"/>
      <c r="M15" s="197"/>
      <c r="N15" s="195"/>
      <c r="O15" s="141"/>
      <c r="Q15" s="196"/>
      <c r="R15" s="197"/>
      <c r="S15" s="195"/>
      <c r="T15" s="141"/>
    </row>
    <row r="16" spans="2:20" ht="12" customHeight="1" x14ac:dyDescent="0.15">
      <c r="B16" s="75" t="s">
        <v>386</v>
      </c>
      <c r="C16" s="76">
        <v>0</v>
      </c>
      <c r="D16" s="195"/>
      <c r="E16" s="141"/>
      <c r="G16" s="75" t="s">
        <v>386</v>
      </c>
      <c r="H16" s="76">
        <v>200</v>
      </c>
      <c r="I16" s="195"/>
      <c r="J16" s="141"/>
      <c r="L16" s="75" t="s">
        <v>386</v>
      </c>
      <c r="M16" s="76">
        <v>0</v>
      </c>
      <c r="N16" s="195"/>
      <c r="O16" s="141"/>
      <c r="Q16" s="75" t="s">
        <v>386</v>
      </c>
      <c r="R16" s="76">
        <v>0</v>
      </c>
      <c r="S16" s="195"/>
      <c r="T16" s="141"/>
    </row>
    <row r="17" spans="2:20" ht="12" customHeight="1" x14ac:dyDescent="0.15">
      <c r="B17" s="146"/>
      <c r="C17" s="147"/>
      <c r="D17" s="147"/>
      <c r="E17" s="148"/>
      <c r="G17" s="146" t="s">
        <v>1205</v>
      </c>
      <c r="H17" s="147"/>
      <c r="I17" s="147"/>
      <c r="J17" s="148"/>
      <c r="L17" s="146" t="s">
        <v>1206</v>
      </c>
      <c r="M17" s="147"/>
      <c r="N17" s="147"/>
      <c r="O17" s="148"/>
      <c r="Q17" s="146" t="s">
        <v>1207</v>
      </c>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98" t="s">
        <v>1208</v>
      </c>
      <c r="C25" s="199"/>
      <c r="D25" s="199"/>
      <c r="E25" s="200"/>
      <c r="G25" s="198" t="s">
        <v>406</v>
      </c>
      <c r="H25" s="199"/>
      <c r="I25" s="199"/>
      <c r="J25" s="200"/>
      <c r="L25" s="198" t="s">
        <v>452</v>
      </c>
      <c r="M25" s="199"/>
      <c r="N25" s="199"/>
      <c r="O25" s="200"/>
      <c r="Q25" s="198" t="s">
        <v>452</v>
      </c>
      <c r="R25" s="199"/>
      <c r="S25" s="199"/>
      <c r="T25" s="200"/>
    </row>
    <row r="28" spans="2:20" ht="12" customHeight="1" x14ac:dyDescent="0.15">
      <c r="B28" s="6" t="s">
        <v>364</v>
      </c>
      <c r="C28" s="72" t="s">
        <v>142</v>
      </c>
      <c r="D28" s="10" t="s">
        <v>365</v>
      </c>
      <c r="E28" s="73" t="str">
        <f>E29</f>
        <v>左轮手枪</v>
      </c>
      <c r="G28" s="6" t="s">
        <v>364</v>
      </c>
      <c r="H28" s="72" t="s">
        <v>222</v>
      </c>
      <c r="I28" s="10" t="s">
        <v>365</v>
      </c>
      <c r="J28" s="73" t="str">
        <f>J29</f>
        <v>左轮手枪</v>
      </c>
      <c r="L28" s="6" t="s">
        <v>364</v>
      </c>
      <c r="M28" s="72" t="s">
        <v>167</v>
      </c>
      <c r="N28" s="10" t="s">
        <v>365</v>
      </c>
      <c r="O28" s="73" t="str">
        <f>O29</f>
        <v>左轮手枪</v>
      </c>
      <c r="Q28" s="6" t="s">
        <v>364</v>
      </c>
      <c r="R28" s="72" t="s">
        <v>90</v>
      </c>
      <c r="S28" s="10" t="s">
        <v>365</v>
      </c>
      <c r="T28" s="73" t="str">
        <f>IF(S29="弩",S29,T29)</f>
        <v>左轮手枪</v>
      </c>
    </row>
    <row r="29" spans="2:20" ht="12" customHeight="1" x14ac:dyDescent="0.15">
      <c r="B29" s="6" t="s">
        <v>366</v>
      </c>
      <c r="C29" s="7" t="s">
        <v>1070</v>
      </c>
      <c r="D29" s="7" t="s">
        <v>1196</v>
      </c>
      <c r="E29" s="8" t="s">
        <v>1199</v>
      </c>
      <c r="G29" s="6" t="s">
        <v>366</v>
      </c>
      <c r="H29" s="7" t="s">
        <v>1070</v>
      </c>
      <c r="I29" s="7" t="s">
        <v>1196</v>
      </c>
      <c r="J29" s="8" t="s">
        <v>1199</v>
      </c>
      <c r="L29" s="6" t="s">
        <v>366</v>
      </c>
      <c r="M29" s="7" t="s">
        <v>1070</v>
      </c>
      <c r="N29" s="7" t="s">
        <v>1196</v>
      </c>
      <c r="O29" s="8" t="s">
        <v>1199</v>
      </c>
      <c r="Q29" s="6" t="s">
        <v>366</v>
      </c>
      <c r="R29" s="7" t="s">
        <v>1070</v>
      </c>
      <c r="S29" s="7" t="s">
        <v>1196</v>
      </c>
      <c r="T29" s="8" t="s">
        <v>1199</v>
      </c>
    </row>
    <row r="30" spans="2:20" ht="12" customHeight="1" x14ac:dyDescent="0.15">
      <c r="B30" s="6" t="s">
        <v>370</v>
      </c>
      <c r="C30" s="12" t="str">
        <f>IF(E30/10&lt;1,"",E30/10&amp;"D5")</f>
        <v>50D5</v>
      </c>
      <c r="D30" s="10" t="s">
        <v>371</v>
      </c>
      <c r="E30" s="11">
        <v>500</v>
      </c>
      <c r="G30" s="6" t="s">
        <v>370</v>
      </c>
      <c r="H30" s="12" t="str">
        <f>IF(J30/10&lt;1,"",J30/10&amp;"D5")</f>
        <v>40D5</v>
      </c>
      <c r="I30" s="10" t="s">
        <v>371</v>
      </c>
      <c r="J30" s="11">
        <v>400</v>
      </c>
      <c r="L30" s="6" t="s">
        <v>370</v>
      </c>
      <c r="M30" s="12" t="str">
        <f>IF(O30/10&lt;1,"",O30/10&amp;"D5")</f>
        <v>20D5</v>
      </c>
      <c r="N30" s="10" t="s">
        <v>371</v>
      </c>
      <c r="O30" s="11">
        <v>200</v>
      </c>
      <c r="Q30" s="6" t="s">
        <v>370</v>
      </c>
      <c r="R30" s="12" t="str">
        <f>IF(T30/10&lt;1,"",T30/10&amp;"D5")</f>
        <v>32D5</v>
      </c>
      <c r="S30" s="10" t="s">
        <v>371</v>
      </c>
      <c r="T30" s="11">
        <v>320</v>
      </c>
    </row>
    <row r="31" spans="2:20" ht="12" customHeight="1" x14ac:dyDescent="0.15">
      <c r="B31" s="6" t="s">
        <v>1074</v>
      </c>
      <c r="C31" s="19">
        <f>E31/50+1</f>
        <v>4</v>
      </c>
      <c r="D31" s="6" t="s">
        <v>1090</v>
      </c>
      <c r="E31" s="11">
        <v>150</v>
      </c>
      <c r="G31" s="6" t="s">
        <v>1074</v>
      </c>
      <c r="H31" s="19">
        <f>J31/50+1</f>
        <v>4</v>
      </c>
      <c r="I31" s="6" t="s">
        <v>1090</v>
      </c>
      <c r="J31" s="11">
        <v>150</v>
      </c>
      <c r="L31" s="6" t="s">
        <v>1074</v>
      </c>
      <c r="M31" s="19">
        <f>O31/50+1</f>
        <v>4</v>
      </c>
      <c r="N31" s="6" t="s">
        <v>1090</v>
      </c>
      <c r="O31" s="11">
        <v>150</v>
      </c>
      <c r="Q31" s="6" t="s">
        <v>1074</v>
      </c>
      <c r="R31" s="19">
        <f>T31/50+1</f>
        <v>3</v>
      </c>
      <c r="S31" s="6" t="s">
        <v>1075</v>
      </c>
      <c r="T31" s="11">
        <v>100</v>
      </c>
    </row>
    <row r="32" spans="2:20" ht="12" customHeight="1" x14ac:dyDescent="0.15">
      <c r="B32" s="6" t="s">
        <v>1077</v>
      </c>
      <c r="C32" s="19">
        <f>E32*5</f>
        <v>1000</v>
      </c>
      <c r="D32" s="10" t="s">
        <v>1078</v>
      </c>
      <c r="E32" s="11">
        <v>200</v>
      </c>
      <c r="G32" s="6" t="s">
        <v>1077</v>
      </c>
      <c r="H32" s="19">
        <f>J32*5</f>
        <v>600</v>
      </c>
      <c r="I32" s="10" t="s">
        <v>1078</v>
      </c>
      <c r="J32" s="11">
        <v>120</v>
      </c>
      <c r="L32" s="6" t="s">
        <v>1077</v>
      </c>
      <c r="M32" s="19">
        <f>O32*5</f>
        <v>250</v>
      </c>
      <c r="N32" s="10" t="s">
        <v>1078</v>
      </c>
      <c r="O32" s="11">
        <v>50</v>
      </c>
      <c r="Q32" s="6" t="s">
        <v>1077</v>
      </c>
      <c r="R32" s="19">
        <f>T32*5</f>
        <v>125</v>
      </c>
      <c r="S32" s="10" t="s">
        <v>1078</v>
      </c>
      <c r="T32" s="11">
        <v>25</v>
      </c>
    </row>
    <row r="33" spans="2:20" ht="12" customHeight="1" x14ac:dyDescent="0.15">
      <c r="B33" s="6" t="s">
        <v>372</v>
      </c>
      <c r="C33" s="29" t="str">
        <f>LOOKUP(C34,{0,201,401,601,901,1201,1501;"黑色","绿色","蓝色","紫色","红色","橙色","金色"})</f>
        <v>紫色</v>
      </c>
      <c r="D33" s="10" t="s">
        <v>373</v>
      </c>
      <c r="E33" s="13">
        <v>100</v>
      </c>
      <c r="G33" s="6" t="s">
        <v>372</v>
      </c>
      <c r="H33" s="29" t="str">
        <f>LOOKUP(H34,{0,201,401,601,901,1201,1501;"黑色","绿色","蓝色","紫色","红色","橙色","金色"})</f>
        <v>金色</v>
      </c>
      <c r="I33" s="10" t="s">
        <v>373</v>
      </c>
      <c r="J33" s="13">
        <v>15</v>
      </c>
      <c r="L33" s="6" t="s">
        <v>372</v>
      </c>
      <c r="M33" s="29" t="str">
        <f>LOOKUP(M34,{0,201,401,601,901,1201,1501;"黑色","绿色","蓝色","紫色","红色","橙色","金色"})</f>
        <v>红色</v>
      </c>
      <c r="N33" s="10" t="s">
        <v>373</v>
      </c>
      <c r="O33" s="13">
        <v>20</v>
      </c>
      <c r="Q33" s="6" t="s">
        <v>372</v>
      </c>
      <c r="R33" s="29" t="str">
        <f>LOOKUP(R34,{0,201,401,601,901,1201,1501;"黑色","绿色","蓝色","紫色","红色","橙色","金色"})</f>
        <v>蓝色</v>
      </c>
      <c r="S33" s="10" t="s">
        <v>373</v>
      </c>
      <c r="T33" s="13">
        <v>10</v>
      </c>
    </row>
    <row r="34" spans="2:20" ht="12" customHeight="1" x14ac:dyDescent="0.15">
      <c r="B34" s="6" t="s">
        <v>374</v>
      </c>
      <c r="C34" s="19">
        <f>E30+E31+E32+C42+IF(D29="全自动枪",LOOKUP((E30+E31+E32+C42),{0,201,401,601,901,1201,1501;0,100,200,300,400,500,600}),0)</f>
        <v>850</v>
      </c>
      <c r="D34" s="10" t="s">
        <v>375</v>
      </c>
      <c r="E34" s="13">
        <v>8</v>
      </c>
      <c r="G34" s="6" t="s">
        <v>374</v>
      </c>
      <c r="H34" s="19">
        <f>J30+J31+J32+H42+IF(I29="全自动枪",LOOKUP((J30+J31+J32+H42),{0,201,401,601,901,1201,1501;0,100,200,300,400,500,600}),0)</f>
        <v>2170</v>
      </c>
      <c r="I34" s="10" t="s">
        <v>375</v>
      </c>
      <c r="J34" s="13">
        <v>5</v>
      </c>
      <c r="L34" s="6" t="s">
        <v>374</v>
      </c>
      <c r="M34" s="19">
        <f>O30+O31+O32+M42+IF(N29="全自动枪",LOOKUP((O30+O31+O32+M42),{0,201,401,601,901,1201,1501;0,100,200,300,400,500,600}),0)</f>
        <v>1000</v>
      </c>
      <c r="N34" s="10" t="s">
        <v>375</v>
      </c>
      <c r="O34" s="13">
        <v>6</v>
      </c>
      <c r="Q34" s="6" t="s">
        <v>374</v>
      </c>
      <c r="R34" s="19">
        <f>T30+T31+T32+R42+IF(S29="全自动枪",LOOKUP((T30+T31+T32+R42),{0,201,401,601,901,1201,1501;0,100,200,300,400,500,600}),0)</f>
        <v>445</v>
      </c>
      <c r="S34" s="10" t="s">
        <v>375</v>
      </c>
      <c r="T34" s="13">
        <v>5</v>
      </c>
    </row>
    <row r="35" spans="2:20" ht="12" customHeight="1" x14ac:dyDescent="0.15">
      <c r="B35" s="6" t="s">
        <v>376</v>
      </c>
      <c r="C35" s="19">
        <f>C34*20</f>
        <v>17000</v>
      </c>
      <c r="D35" s="10" t="s">
        <v>377</v>
      </c>
      <c r="E35" s="74">
        <f>C34</f>
        <v>850</v>
      </c>
      <c r="G35" s="6" t="s">
        <v>376</v>
      </c>
      <c r="H35" s="19">
        <f>H34*20</f>
        <v>43400</v>
      </c>
      <c r="I35" s="10" t="s">
        <v>377</v>
      </c>
      <c r="J35" s="74">
        <f>H34</f>
        <v>2170</v>
      </c>
      <c r="L35" s="6" t="s">
        <v>376</v>
      </c>
      <c r="M35" s="19">
        <f>M34*20</f>
        <v>20000</v>
      </c>
      <c r="N35" s="10" t="s">
        <v>377</v>
      </c>
      <c r="O35" s="74">
        <f>M34</f>
        <v>1000</v>
      </c>
      <c r="Q35" s="6" t="s">
        <v>376</v>
      </c>
      <c r="R35" s="19">
        <f>R34*20</f>
        <v>8900</v>
      </c>
      <c r="S35" s="10" t="s">
        <v>377</v>
      </c>
      <c r="T35" s="74">
        <f>R34</f>
        <v>445</v>
      </c>
    </row>
    <row r="36" spans="2:20" ht="12" customHeight="1" x14ac:dyDescent="0.15">
      <c r="B36" s="196" t="s">
        <v>384</v>
      </c>
      <c r="C36" s="197"/>
      <c r="D36" s="193" t="s">
        <v>1209</v>
      </c>
      <c r="E36" s="194"/>
      <c r="G36" s="196" t="s">
        <v>1210</v>
      </c>
      <c r="H36" s="197"/>
      <c r="I36" s="193" t="s">
        <v>1211</v>
      </c>
      <c r="J36" s="194"/>
      <c r="L36" s="196" t="s">
        <v>1212</v>
      </c>
      <c r="M36" s="197"/>
      <c r="N36" s="193" t="s">
        <v>1213</v>
      </c>
      <c r="O36" s="194"/>
      <c r="Q36" s="196" t="s">
        <v>384</v>
      </c>
      <c r="R36" s="197"/>
      <c r="S36" s="193" t="s">
        <v>1214</v>
      </c>
      <c r="T36" s="194"/>
    </row>
    <row r="37" spans="2:20" ht="12" customHeight="1" x14ac:dyDescent="0.15">
      <c r="B37" s="196"/>
      <c r="C37" s="197"/>
      <c r="D37" s="195"/>
      <c r="E37" s="141"/>
      <c r="G37" s="196"/>
      <c r="H37" s="197"/>
      <c r="I37" s="195"/>
      <c r="J37" s="141"/>
      <c r="L37" s="196"/>
      <c r="M37" s="197"/>
      <c r="N37" s="195"/>
      <c r="O37" s="141"/>
      <c r="Q37" s="196"/>
      <c r="R37" s="197"/>
      <c r="S37" s="195"/>
      <c r="T37" s="141"/>
    </row>
    <row r="38" spans="2:20" ht="12" customHeight="1" x14ac:dyDescent="0.15">
      <c r="B38" s="196"/>
      <c r="C38" s="197"/>
      <c r="D38" s="195"/>
      <c r="E38" s="141"/>
      <c r="G38" s="196"/>
      <c r="H38" s="197"/>
      <c r="I38" s="195"/>
      <c r="J38" s="141"/>
      <c r="L38" s="196"/>
      <c r="M38" s="197"/>
      <c r="N38" s="195"/>
      <c r="O38" s="141"/>
      <c r="Q38" s="196"/>
      <c r="R38" s="197"/>
      <c r="S38" s="195"/>
      <c r="T38" s="141"/>
    </row>
    <row r="39" spans="2:20" ht="12" customHeight="1" x14ac:dyDescent="0.15">
      <c r="B39" s="196"/>
      <c r="C39" s="197"/>
      <c r="D39" s="195"/>
      <c r="E39" s="141"/>
      <c r="G39" s="196"/>
      <c r="H39" s="197"/>
      <c r="I39" s="195"/>
      <c r="J39" s="141"/>
      <c r="L39" s="196"/>
      <c r="M39" s="197"/>
      <c r="N39" s="195"/>
      <c r="O39" s="141"/>
      <c r="Q39" s="196"/>
      <c r="R39" s="197"/>
      <c r="S39" s="195"/>
      <c r="T39" s="141"/>
    </row>
    <row r="40" spans="2:20" ht="12" customHeight="1" x14ac:dyDescent="0.15">
      <c r="B40" s="196"/>
      <c r="C40" s="197"/>
      <c r="D40" s="195"/>
      <c r="E40" s="141"/>
      <c r="G40" s="196"/>
      <c r="H40" s="197"/>
      <c r="I40" s="195"/>
      <c r="J40" s="141"/>
      <c r="L40" s="196"/>
      <c r="M40" s="197"/>
      <c r="N40" s="195"/>
      <c r="O40" s="141"/>
      <c r="Q40" s="196"/>
      <c r="R40" s="197"/>
      <c r="S40" s="195"/>
      <c r="T40" s="141"/>
    </row>
    <row r="41" spans="2:20" ht="12" customHeight="1" x14ac:dyDescent="0.15">
      <c r="B41" s="196"/>
      <c r="C41" s="197"/>
      <c r="D41" s="195"/>
      <c r="E41" s="141"/>
      <c r="G41" s="196"/>
      <c r="H41" s="197"/>
      <c r="I41" s="195"/>
      <c r="J41" s="141"/>
      <c r="L41" s="196"/>
      <c r="M41" s="197"/>
      <c r="N41" s="195"/>
      <c r="O41" s="141"/>
      <c r="Q41" s="196"/>
      <c r="R41" s="197"/>
      <c r="S41" s="195"/>
      <c r="T41" s="141"/>
    </row>
    <row r="42" spans="2:20" ht="12" customHeight="1" x14ac:dyDescent="0.15">
      <c r="B42" s="75" t="s">
        <v>386</v>
      </c>
      <c r="C42" s="76">
        <v>0</v>
      </c>
      <c r="D42" s="195"/>
      <c r="E42" s="141"/>
      <c r="G42" s="75" t="s">
        <v>386</v>
      </c>
      <c r="H42" s="76">
        <v>1500</v>
      </c>
      <c r="I42" s="195"/>
      <c r="J42" s="141"/>
      <c r="L42" s="75" t="s">
        <v>386</v>
      </c>
      <c r="M42" s="76">
        <v>600</v>
      </c>
      <c r="N42" s="195"/>
      <c r="O42" s="141"/>
      <c r="Q42" s="75" t="s">
        <v>386</v>
      </c>
      <c r="R42" s="76">
        <v>0</v>
      </c>
      <c r="S42" s="195"/>
      <c r="T42" s="141"/>
    </row>
    <row r="43" spans="2:20" ht="12" customHeight="1" x14ac:dyDescent="0.15">
      <c r="B43" s="146" t="s">
        <v>1215</v>
      </c>
      <c r="C43" s="147"/>
      <c r="D43" s="147"/>
      <c r="E43" s="148"/>
      <c r="G43" s="146" t="s">
        <v>1216</v>
      </c>
      <c r="H43" s="147"/>
      <c r="I43" s="147"/>
      <c r="J43" s="148"/>
      <c r="L43" s="146"/>
      <c r="M43" s="147"/>
      <c r="N43" s="147"/>
      <c r="O43" s="148"/>
      <c r="Q43" s="146" t="s">
        <v>479</v>
      </c>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98" t="s">
        <v>1217</v>
      </c>
      <c r="C51" s="199"/>
      <c r="D51" s="199"/>
      <c r="E51" s="200"/>
      <c r="G51" s="198" t="s">
        <v>1218</v>
      </c>
      <c r="H51" s="199"/>
      <c r="I51" s="199"/>
      <c r="J51" s="200"/>
      <c r="L51" s="198" t="s">
        <v>1127</v>
      </c>
      <c r="M51" s="199"/>
      <c r="N51" s="199"/>
      <c r="O51" s="200"/>
      <c r="Q51" s="198" t="s">
        <v>481</v>
      </c>
      <c r="R51" s="199"/>
      <c r="S51" s="199"/>
      <c r="T51" s="200"/>
    </row>
    <row r="54" spans="2:20" ht="12" customHeight="1" x14ac:dyDescent="0.15">
      <c r="B54" s="6" t="s">
        <v>364</v>
      </c>
      <c r="C54" s="72" t="s">
        <v>191</v>
      </c>
      <c r="D54" s="10" t="s">
        <v>365</v>
      </c>
      <c r="E54" s="73" t="str">
        <f>E55</f>
        <v>狙击枪</v>
      </c>
      <c r="G54" s="6" t="s">
        <v>364</v>
      </c>
      <c r="H54" s="72" t="s">
        <v>116</v>
      </c>
      <c r="I54" s="10" t="s">
        <v>365</v>
      </c>
      <c r="J54" s="73" t="str">
        <f>J55</f>
        <v>射手步枪</v>
      </c>
      <c r="L54" s="6" t="s">
        <v>364</v>
      </c>
      <c r="M54" s="72" t="s">
        <v>63</v>
      </c>
      <c r="N54" s="10" t="s">
        <v>365</v>
      </c>
      <c r="O54" s="73" t="str">
        <f>O55</f>
        <v>手枪</v>
      </c>
      <c r="Q54" s="6" t="s">
        <v>364</v>
      </c>
      <c r="R54" s="72" t="s">
        <v>36</v>
      </c>
      <c r="S54" s="10" t="s">
        <v>365</v>
      </c>
      <c r="T54" s="73" t="str">
        <f>IF(S55="弩",S55,T55)</f>
        <v>手枪</v>
      </c>
    </row>
    <row r="55" spans="2:20" ht="12" customHeight="1" x14ac:dyDescent="0.15">
      <c r="B55" s="6" t="s">
        <v>366</v>
      </c>
      <c r="C55" s="7" t="s">
        <v>1070</v>
      </c>
      <c r="D55" s="7" t="s">
        <v>1196</v>
      </c>
      <c r="E55" s="8" t="s">
        <v>1219</v>
      </c>
      <c r="G55" s="6" t="s">
        <v>366</v>
      </c>
      <c r="H55" s="7" t="s">
        <v>1070</v>
      </c>
      <c r="I55" s="7" t="s">
        <v>1196</v>
      </c>
      <c r="J55" s="8" t="s">
        <v>1220</v>
      </c>
      <c r="L55" s="6" t="s">
        <v>366</v>
      </c>
      <c r="M55" s="7" t="s">
        <v>1070</v>
      </c>
      <c r="N55" s="7" t="s">
        <v>1196</v>
      </c>
      <c r="O55" s="8" t="s">
        <v>1197</v>
      </c>
      <c r="Q55" s="6" t="s">
        <v>366</v>
      </c>
      <c r="R55" s="7" t="s">
        <v>1070</v>
      </c>
      <c r="S55" s="7" t="s">
        <v>1071</v>
      </c>
      <c r="T55" s="8" t="s">
        <v>1197</v>
      </c>
    </row>
    <row r="56" spans="2:20" ht="12" customHeight="1" x14ac:dyDescent="0.15">
      <c r="B56" s="6" t="s">
        <v>370</v>
      </c>
      <c r="C56" s="12" t="str">
        <f>IF(E56/10&lt;1,"",E56/10&amp;"D5")</f>
        <v>42D5</v>
      </c>
      <c r="D56" s="10" t="s">
        <v>371</v>
      </c>
      <c r="E56" s="11">
        <v>420</v>
      </c>
      <c r="G56" s="6" t="s">
        <v>370</v>
      </c>
      <c r="H56" s="12" t="str">
        <f>IF(J56/10&lt;1,"",J56/10&amp;"D5")</f>
        <v>28D5</v>
      </c>
      <c r="I56" s="10" t="s">
        <v>371</v>
      </c>
      <c r="J56" s="11">
        <v>280</v>
      </c>
      <c r="L56" s="6" t="s">
        <v>370</v>
      </c>
      <c r="M56" s="12" t="str">
        <f>IF(O56/10&lt;1,"",O56/10&amp;"D5")</f>
        <v>10D5</v>
      </c>
      <c r="N56" s="10" t="s">
        <v>371</v>
      </c>
      <c r="O56" s="11">
        <v>100</v>
      </c>
      <c r="Q56" s="6" t="s">
        <v>370</v>
      </c>
      <c r="R56" s="12" t="str">
        <f>IF(T56/10&lt;1,"",T56/10&amp;"D5")</f>
        <v>5D5</v>
      </c>
      <c r="S56" s="10" t="s">
        <v>371</v>
      </c>
      <c r="T56" s="11">
        <v>50</v>
      </c>
    </row>
    <row r="57" spans="2:20" ht="12" customHeight="1" x14ac:dyDescent="0.15">
      <c r="B57" s="6" t="s">
        <v>1074</v>
      </c>
      <c r="C57" s="19">
        <f>E57/50+1</f>
        <v>4</v>
      </c>
      <c r="D57" s="6" t="s">
        <v>1090</v>
      </c>
      <c r="E57" s="11">
        <v>150</v>
      </c>
      <c r="G57" s="6" t="s">
        <v>1074</v>
      </c>
      <c r="H57" s="19">
        <f>J57/50+1</f>
        <v>4</v>
      </c>
      <c r="I57" s="6" t="s">
        <v>1090</v>
      </c>
      <c r="J57" s="11">
        <v>150</v>
      </c>
      <c r="L57" s="6" t="s">
        <v>1074</v>
      </c>
      <c r="M57" s="19">
        <f>O57/50+1</f>
        <v>5</v>
      </c>
      <c r="N57" s="6" t="s">
        <v>1090</v>
      </c>
      <c r="O57" s="11">
        <v>200</v>
      </c>
      <c r="Q57" s="6" t="s">
        <v>1074</v>
      </c>
      <c r="R57" s="19">
        <f>T57/50+1</f>
        <v>3</v>
      </c>
      <c r="S57" s="6" t="s">
        <v>1075</v>
      </c>
      <c r="T57" s="11">
        <v>100</v>
      </c>
    </row>
    <row r="58" spans="2:20" ht="12" customHeight="1" x14ac:dyDescent="0.15">
      <c r="B58" s="6" t="s">
        <v>1077</v>
      </c>
      <c r="C58" s="19">
        <f>E58*5</f>
        <v>1000</v>
      </c>
      <c r="D58" s="10" t="s">
        <v>1078</v>
      </c>
      <c r="E58" s="11">
        <v>200</v>
      </c>
      <c r="G58" s="6" t="s">
        <v>1077</v>
      </c>
      <c r="H58" s="19">
        <f>J58*5</f>
        <v>750</v>
      </c>
      <c r="I58" s="10" t="s">
        <v>1078</v>
      </c>
      <c r="J58" s="11">
        <v>150</v>
      </c>
      <c r="L58" s="6" t="s">
        <v>1077</v>
      </c>
      <c r="M58" s="19">
        <f>O58*5</f>
        <v>250</v>
      </c>
      <c r="N58" s="10" t="s">
        <v>1078</v>
      </c>
      <c r="O58" s="11">
        <v>50</v>
      </c>
      <c r="Q58" s="6" t="s">
        <v>1077</v>
      </c>
      <c r="R58" s="19">
        <f>T58*5</f>
        <v>100</v>
      </c>
      <c r="S58" s="10" t="s">
        <v>1078</v>
      </c>
      <c r="T58" s="11">
        <v>20</v>
      </c>
    </row>
    <row r="59" spans="2:20" ht="12" customHeight="1" x14ac:dyDescent="0.15">
      <c r="B59" s="6" t="s">
        <v>372</v>
      </c>
      <c r="C59" s="29" t="str">
        <f>LOOKUP(C60,{0,201,401,601,901,1201,1501;"黑色","绿色","蓝色","紫色","红色","橙色","金色"})</f>
        <v>红色</v>
      </c>
      <c r="D59" s="10" t="s">
        <v>373</v>
      </c>
      <c r="E59" s="13">
        <v>70</v>
      </c>
      <c r="G59" s="6" t="s">
        <v>372</v>
      </c>
      <c r="H59" s="29" t="str">
        <f>LOOKUP(H60,{0,201,401,601,901,1201,1501;"黑色","绿色","蓝色","紫色","红色","橙色","金色"})</f>
        <v>蓝色</v>
      </c>
      <c r="I59" s="10" t="s">
        <v>373</v>
      </c>
      <c r="J59" s="13">
        <v>40</v>
      </c>
      <c r="L59" s="6" t="s">
        <v>372</v>
      </c>
      <c r="M59" s="29" t="str">
        <f>LOOKUP(M60,{0,201,401,601,901,1201,1501;"黑色","绿色","蓝色","紫色","红色","橙色","金色"})</f>
        <v>绿色</v>
      </c>
      <c r="N59" s="10" t="s">
        <v>373</v>
      </c>
      <c r="O59" s="13">
        <v>12</v>
      </c>
      <c r="Q59" s="6" t="s">
        <v>372</v>
      </c>
      <c r="R59" s="29" t="str">
        <f>LOOKUP(R60,{0,201,401,601,901,1201,1501;"黑色","绿色","蓝色","紫色","红色","橙色","金色"})</f>
        <v>绿色</v>
      </c>
      <c r="S59" s="10" t="s">
        <v>373</v>
      </c>
      <c r="T59" s="13">
        <v>8</v>
      </c>
    </row>
    <row r="60" spans="2:20" ht="12" customHeight="1" x14ac:dyDescent="0.15">
      <c r="B60" s="6" t="s">
        <v>374</v>
      </c>
      <c r="C60" s="19">
        <f>E56+E57+E58+C68+IF(D55="全自动枪",LOOKUP((E56+E57+E58+C68),{0,201,401,601,901,1201,1501;0,100,200,300,400,500,600}),0)</f>
        <v>1170</v>
      </c>
      <c r="D60" s="10" t="s">
        <v>375</v>
      </c>
      <c r="E60" s="13">
        <v>18</v>
      </c>
      <c r="G60" s="6" t="s">
        <v>374</v>
      </c>
      <c r="H60" s="19">
        <f>J56+J57+J58+H68+IF(I55="全自动枪",LOOKUP((J56+J57+J58+H68),{0,201,401,601,901,1201,1501;0,100,200,300,400,500,600}),0)</f>
        <v>580</v>
      </c>
      <c r="I60" s="10" t="s">
        <v>375</v>
      </c>
      <c r="J60" s="13">
        <v>13</v>
      </c>
      <c r="L60" s="6" t="s">
        <v>374</v>
      </c>
      <c r="M60" s="19">
        <f>O56+O57+O58+M68+IF(N55="全自动枪",LOOKUP((O56+O57+O58+M68),{0,201,401,601,901,1201,1501;0,100,200,300,400,500,600}),0)</f>
        <v>350</v>
      </c>
      <c r="N60" s="10" t="s">
        <v>375</v>
      </c>
      <c r="O60" s="13">
        <v>8</v>
      </c>
      <c r="Q60" s="6" t="s">
        <v>374</v>
      </c>
      <c r="R60" s="19">
        <f>T56+T57+T58+R68+IF(S55="全自动枪",LOOKUP((T56+T57+T58+R68),{0,201,401,601,901,1201,1501;0,100,200,300,400,500,600}),0)</f>
        <v>270</v>
      </c>
      <c r="S60" s="10" t="s">
        <v>375</v>
      </c>
      <c r="T60" s="13">
        <v>4</v>
      </c>
    </row>
    <row r="61" spans="2:20" ht="12" customHeight="1" x14ac:dyDescent="0.15">
      <c r="B61" s="6" t="s">
        <v>376</v>
      </c>
      <c r="C61" s="19">
        <f>C60*20</f>
        <v>23400</v>
      </c>
      <c r="D61" s="10" t="s">
        <v>377</v>
      </c>
      <c r="E61" s="74">
        <f>C60</f>
        <v>1170</v>
      </c>
      <c r="G61" s="6" t="s">
        <v>376</v>
      </c>
      <c r="H61" s="19">
        <f>H60*20</f>
        <v>11600</v>
      </c>
      <c r="I61" s="10" t="s">
        <v>377</v>
      </c>
      <c r="J61" s="74">
        <f>H60</f>
        <v>580</v>
      </c>
      <c r="L61" s="6" t="s">
        <v>376</v>
      </c>
      <c r="M61" s="19">
        <f>M60*20</f>
        <v>7000</v>
      </c>
      <c r="N61" s="10" t="s">
        <v>377</v>
      </c>
      <c r="O61" s="74">
        <f>M60</f>
        <v>350</v>
      </c>
      <c r="Q61" s="6" t="s">
        <v>376</v>
      </c>
      <c r="R61" s="19">
        <f>R60*20</f>
        <v>5400</v>
      </c>
      <c r="S61" s="10" t="s">
        <v>377</v>
      </c>
      <c r="T61" s="74">
        <f>R60</f>
        <v>270</v>
      </c>
    </row>
    <row r="62" spans="2:20" ht="12" customHeight="1" x14ac:dyDescent="0.15">
      <c r="B62" s="196" t="s">
        <v>1221</v>
      </c>
      <c r="C62" s="197"/>
      <c r="D62" s="193" t="s">
        <v>1222</v>
      </c>
      <c r="E62" s="194"/>
      <c r="G62" s="196" t="s">
        <v>384</v>
      </c>
      <c r="H62" s="197"/>
      <c r="I62" s="193" t="s">
        <v>1223</v>
      </c>
      <c r="J62" s="194"/>
      <c r="L62" s="196" t="s">
        <v>384</v>
      </c>
      <c r="M62" s="197"/>
      <c r="N62" s="193" t="s">
        <v>1224</v>
      </c>
      <c r="O62" s="194"/>
      <c r="Q62" s="196" t="s">
        <v>1225</v>
      </c>
      <c r="R62" s="197"/>
      <c r="S62" s="193" t="s">
        <v>1226</v>
      </c>
      <c r="T62" s="194"/>
    </row>
    <row r="63" spans="2:20" ht="12" customHeight="1" x14ac:dyDescent="0.15">
      <c r="B63" s="196"/>
      <c r="C63" s="197"/>
      <c r="D63" s="195"/>
      <c r="E63" s="141"/>
      <c r="G63" s="196"/>
      <c r="H63" s="197"/>
      <c r="I63" s="195"/>
      <c r="J63" s="141"/>
      <c r="L63" s="196"/>
      <c r="M63" s="197"/>
      <c r="N63" s="195"/>
      <c r="O63" s="141"/>
      <c r="Q63" s="196"/>
      <c r="R63" s="197"/>
      <c r="S63" s="195"/>
      <c r="T63" s="141"/>
    </row>
    <row r="64" spans="2:20" ht="12" customHeight="1" x14ac:dyDescent="0.15">
      <c r="B64" s="196"/>
      <c r="C64" s="197"/>
      <c r="D64" s="195"/>
      <c r="E64" s="141"/>
      <c r="G64" s="196"/>
      <c r="H64" s="197"/>
      <c r="I64" s="195"/>
      <c r="J64" s="141"/>
      <c r="L64" s="196"/>
      <c r="M64" s="197"/>
      <c r="N64" s="195"/>
      <c r="O64" s="141"/>
      <c r="Q64" s="196"/>
      <c r="R64" s="197"/>
      <c r="S64" s="195"/>
      <c r="T64" s="141"/>
    </row>
    <row r="65" spans="2:20" ht="12" customHeight="1" x14ac:dyDescent="0.15">
      <c r="B65" s="196"/>
      <c r="C65" s="197"/>
      <c r="D65" s="195"/>
      <c r="E65" s="141"/>
      <c r="G65" s="196"/>
      <c r="H65" s="197"/>
      <c r="I65" s="195"/>
      <c r="J65" s="141"/>
      <c r="L65" s="196"/>
      <c r="M65" s="197"/>
      <c r="N65" s="195"/>
      <c r="O65" s="141"/>
      <c r="Q65" s="196"/>
      <c r="R65" s="197"/>
      <c r="S65" s="195"/>
      <c r="T65" s="141"/>
    </row>
    <row r="66" spans="2:20" ht="12" customHeight="1" x14ac:dyDescent="0.15">
      <c r="B66" s="196"/>
      <c r="C66" s="197"/>
      <c r="D66" s="195"/>
      <c r="E66" s="141"/>
      <c r="G66" s="196"/>
      <c r="H66" s="197"/>
      <c r="I66" s="195"/>
      <c r="J66" s="141"/>
      <c r="L66" s="196"/>
      <c r="M66" s="197"/>
      <c r="N66" s="195"/>
      <c r="O66" s="141"/>
      <c r="Q66" s="196"/>
      <c r="R66" s="197"/>
      <c r="S66" s="195"/>
      <c r="T66" s="141"/>
    </row>
    <row r="67" spans="2:20" ht="12" customHeight="1" x14ac:dyDescent="0.15">
      <c r="B67" s="196"/>
      <c r="C67" s="197"/>
      <c r="D67" s="195"/>
      <c r="E67" s="141"/>
      <c r="G67" s="196"/>
      <c r="H67" s="197"/>
      <c r="I67" s="195"/>
      <c r="J67" s="141"/>
      <c r="L67" s="196"/>
      <c r="M67" s="197"/>
      <c r="N67" s="195"/>
      <c r="O67" s="141"/>
      <c r="Q67" s="196"/>
      <c r="R67" s="197"/>
      <c r="S67" s="195"/>
      <c r="T67" s="141"/>
    </row>
    <row r="68" spans="2:20" ht="12" customHeight="1" x14ac:dyDescent="0.15">
      <c r="B68" s="75" t="s">
        <v>386</v>
      </c>
      <c r="C68" s="76">
        <v>400</v>
      </c>
      <c r="D68" s="195"/>
      <c r="E68" s="141"/>
      <c r="G68" s="75" t="s">
        <v>386</v>
      </c>
      <c r="H68" s="76">
        <v>0</v>
      </c>
      <c r="I68" s="195"/>
      <c r="J68" s="141"/>
      <c r="L68" s="75" t="s">
        <v>386</v>
      </c>
      <c r="M68" s="76">
        <v>0</v>
      </c>
      <c r="N68" s="195"/>
      <c r="O68" s="141"/>
      <c r="Q68" s="75" t="s">
        <v>386</v>
      </c>
      <c r="R68" s="76">
        <v>100</v>
      </c>
      <c r="S68" s="195"/>
      <c r="T68" s="141"/>
    </row>
    <row r="69" spans="2:20" ht="12" customHeight="1" x14ac:dyDescent="0.15">
      <c r="B69" s="146"/>
      <c r="C69" s="147"/>
      <c r="D69" s="147"/>
      <c r="E69" s="148"/>
      <c r="G69" s="146"/>
      <c r="H69" s="147"/>
      <c r="I69" s="147"/>
      <c r="J69" s="148"/>
      <c r="L69" s="146" t="s">
        <v>1227</v>
      </c>
      <c r="M69" s="147"/>
      <c r="N69" s="147"/>
      <c r="O69" s="148"/>
      <c r="Q69" s="146" t="s">
        <v>1228</v>
      </c>
      <c r="R69" s="147"/>
      <c r="S69" s="147"/>
      <c r="T69" s="148"/>
    </row>
    <row r="70" spans="2:20" ht="12" customHeight="1" x14ac:dyDescent="0.15">
      <c r="B70" s="146"/>
      <c r="C70" s="147"/>
      <c r="D70" s="147"/>
      <c r="E70" s="148"/>
      <c r="G70" s="146"/>
      <c r="H70" s="147"/>
      <c r="I70" s="147"/>
      <c r="J70" s="148"/>
      <c r="L70" s="146"/>
      <c r="M70" s="147"/>
      <c r="N70" s="147"/>
      <c r="O70" s="148"/>
      <c r="Q70" s="146"/>
      <c r="R70" s="147"/>
      <c r="S70" s="147"/>
      <c r="T70" s="148"/>
    </row>
    <row r="71" spans="2:20" ht="12" customHeight="1" x14ac:dyDescent="0.15">
      <c r="B71" s="146"/>
      <c r="C71" s="147"/>
      <c r="D71" s="147"/>
      <c r="E71" s="148"/>
      <c r="G71" s="146"/>
      <c r="H71" s="147"/>
      <c r="I71" s="147"/>
      <c r="J71" s="148"/>
      <c r="L71" s="146"/>
      <c r="M71" s="147"/>
      <c r="N71" s="147"/>
      <c r="O71" s="148"/>
      <c r="Q71" s="146"/>
      <c r="R71" s="147"/>
      <c r="S71" s="147"/>
      <c r="T71" s="148"/>
    </row>
    <row r="72" spans="2:20" ht="12" customHeight="1" x14ac:dyDescent="0.15">
      <c r="B72" s="146"/>
      <c r="C72" s="147"/>
      <c r="D72" s="147"/>
      <c r="E72" s="148"/>
      <c r="G72" s="146"/>
      <c r="H72" s="147"/>
      <c r="I72" s="147"/>
      <c r="J72" s="148"/>
      <c r="L72" s="146"/>
      <c r="M72" s="147"/>
      <c r="N72" s="147"/>
      <c r="O72" s="148"/>
      <c r="Q72" s="146"/>
      <c r="R72" s="147"/>
      <c r="S72" s="147"/>
      <c r="T72" s="148"/>
    </row>
    <row r="73" spans="2:20" ht="12" customHeight="1" x14ac:dyDescent="0.15">
      <c r="B73" s="146"/>
      <c r="C73" s="147"/>
      <c r="D73" s="147"/>
      <c r="E73" s="148"/>
      <c r="G73" s="146"/>
      <c r="H73" s="147"/>
      <c r="I73" s="147"/>
      <c r="J73" s="148"/>
      <c r="L73" s="146"/>
      <c r="M73" s="147"/>
      <c r="N73" s="147"/>
      <c r="O73" s="148"/>
      <c r="Q73" s="146"/>
      <c r="R73" s="147"/>
      <c r="S73" s="147"/>
      <c r="T73" s="148"/>
    </row>
    <row r="74" spans="2:20" ht="12" customHeight="1" x14ac:dyDescent="0.15">
      <c r="B74" s="146"/>
      <c r="C74" s="147"/>
      <c r="D74" s="147"/>
      <c r="E74" s="148"/>
      <c r="G74" s="146"/>
      <c r="H74" s="147"/>
      <c r="I74" s="147"/>
      <c r="J74" s="148"/>
      <c r="L74" s="146"/>
      <c r="M74" s="147"/>
      <c r="N74" s="147"/>
      <c r="O74" s="148"/>
      <c r="Q74" s="146"/>
      <c r="R74" s="147"/>
      <c r="S74" s="147"/>
      <c r="T74" s="148"/>
    </row>
    <row r="75" spans="2:20" ht="12" customHeight="1" x14ac:dyDescent="0.15">
      <c r="B75" s="146"/>
      <c r="C75" s="147"/>
      <c r="D75" s="147"/>
      <c r="E75" s="148"/>
      <c r="G75" s="146"/>
      <c r="H75" s="147"/>
      <c r="I75" s="147"/>
      <c r="J75" s="148"/>
      <c r="L75" s="146"/>
      <c r="M75" s="147"/>
      <c r="N75" s="147"/>
      <c r="O75" s="148"/>
      <c r="Q75" s="146"/>
      <c r="R75" s="147"/>
      <c r="S75" s="147"/>
      <c r="T75" s="148"/>
    </row>
    <row r="76" spans="2:20" ht="12" customHeight="1" x14ac:dyDescent="0.15">
      <c r="B76" s="146"/>
      <c r="C76" s="147"/>
      <c r="D76" s="147"/>
      <c r="E76" s="148"/>
      <c r="G76" s="146"/>
      <c r="H76" s="147"/>
      <c r="I76" s="147"/>
      <c r="J76" s="148"/>
      <c r="L76" s="146"/>
      <c r="M76" s="147"/>
      <c r="N76" s="147"/>
      <c r="O76" s="148"/>
      <c r="Q76" s="146"/>
      <c r="R76" s="147"/>
      <c r="S76" s="147"/>
      <c r="T76" s="148"/>
    </row>
    <row r="77" spans="2:20" ht="12" customHeight="1" x14ac:dyDescent="0.15">
      <c r="B77" s="198" t="s">
        <v>1208</v>
      </c>
      <c r="C77" s="199"/>
      <c r="D77" s="199"/>
      <c r="E77" s="200"/>
      <c r="G77" s="198" t="s">
        <v>1208</v>
      </c>
      <c r="H77" s="199"/>
      <c r="I77" s="199"/>
      <c r="J77" s="200"/>
      <c r="L77" s="198" t="s">
        <v>1229</v>
      </c>
      <c r="M77" s="199"/>
      <c r="N77" s="199"/>
      <c r="O77" s="200"/>
      <c r="Q77" s="198" t="s">
        <v>1230</v>
      </c>
      <c r="R77" s="199"/>
      <c r="S77" s="199"/>
      <c r="T77" s="200"/>
    </row>
    <row r="80" spans="2:20" ht="12" customHeight="1" x14ac:dyDescent="0.15">
      <c r="B80" s="6" t="s">
        <v>364</v>
      </c>
      <c r="C80" s="72" t="s">
        <v>179</v>
      </c>
      <c r="D80" s="10" t="s">
        <v>365</v>
      </c>
      <c r="E80" s="73" t="str">
        <f>E81</f>
        <v>狙击枪</v>
      </c>
      <c r="G80" s="6" t="s">
        <v>364</v>
      </c>
      <c r="H80" s="72" t="s">
        <v>232</v>
      </c>
      <c r="I80" s="10" t="s">
        <v>365</v>
      </c>
      <c r="J80" s="73" t="str">
        <f>J81</f>
        <v>左轮手枪</v>
      </c>
      <c r="L80" s="6" t="s">
        <v>364</v>
      </c>
      <c r="M80" s="72" t="s">
        <v>202</v>
      </c>
      <c r="N80" s="10" t="s">
        <v>365</v>
      </c>
      <c r="O80" s="73" t="str">
        <f>O81</f>
        <v>枪炮</v>
      </c>
      <c r="Q80" s="24" t="s">
        <v>364</v>
      </c>
      <c r="R80" s="77" t="s">
        <v>77</v>
      </c>
      <c r="S80" s="26" t="s">
        <v>365</v>
      </c>
      <c r="T80" s="73" t="str">
        <f>T81</f>
        <v>狙击枪</v>
      </c>
    </row>
    <row r="81" spans="2:20" ht="12" customHeight="1" x14ac:dyDescent="0.15">
      <c r="B81" s="6" t="s">
        <v>366</v>
      </c>
      <c r="C81" s="7" t="s">
        <v>1070</v>
      </c>
      <c r="D81" s="7" t="s">
        <v>1196</v>
      </c>
      <c r="E81" s="8" t="s">
        <v>1219</v>
      </c>
      <c r="G81" s="6" t="s">
        <v>366</v>
      </c>
      <c r="H81" s="7" t="s">
        <v>1070</v>
      </c>
      <c r="I81" s="7" t="s">
        <v>1231</v>
      </c>
      <c r="J81" s="8" t="s">
        <v>1199</v>
      </c>
      <c r="L81" s="6" t="s">
        <v>366</v>
      </c>
      <c r="M81" s="7" t="s">
        <v>1070</v>
      </c>
      <c r="N81" s="7" t="s">
        <v>1196</v>
      </c>
      <c r="O81" s="8" t="s">
        <v>1232</v>
      </c>
      <c r="Q81" s="24" t="s">
        <v>366</v>
      </c>
      <c r="R81" s="7" t="s">
        <v>1070</v>
      </c>
      <c r="S81" s="7" t="s">
        <v>1196</v>
      </c>
      <c r="T81" s="8" t="s">
        <v>1219</v>
      </c>
    </row>
    <row r="82" spans="2:20" ht="12" customHeight="1" x14ac:dyDescent="0.15">
      <c r="B82" s="6" t="s">
        <v>370</v>
      </c>
      <c r="C82" s="12" t="str">
        <f>IF(E82/10&lt;1,"",E82/10&amp;"D5")</f>
        <v>50D5</v>
      </c>
      <c r="D82" s="10" t="s">
        <v>371</v>
      </c>
      <c r="E82" s="11">
        <v>500</v>
      </c>
      <c r="G82" s="6" t="s">
        <v>370</v>
      </c>
      <c r="H82" s="12" t="str">
        <f>IF(J82/10&lt;1,"",J82/10&amp;"D5")</f>
        <v>50D5</v>
      </c>
      <c r="I82" s="10" t="s">
        <v>371</v>
      </c>
      <c r="J82" s="11">
        <v>500</v>
      </c>
      <c r="L82" s="6" t="s">
        <v>370</v>
      </c>
      <c r="M82" s="12" t="str">
        <f>IF(O82/10&lt;1,"",O82/10&amp;"D5")</f>
        <v>40D5</v>
      </c>
      <c r="N82" s="10" t="s">
        <v>371</v>
      </c>
      <c r="O82" s="11">
        <v>400</v>
      </c>
      <c r="Q82" s="24" t="s">
        <v>370</v>
      </c>
      <c r="R82" s="19" t="str">
        <f>IF(T82/10&lt;1,"",T82/10&amp;"D5")</f>
        <v>20D5</v>
      </c>
      <c r="S82" s="26" t="s">
        <v>371</v>
      </c>
      <c r="T82" s="27">
        <v>200</v>
      </c>
    </row>
    <row r="83" spans="2:20" ht="12" customHeight="1" x14ac:dyDescent="0.15">
      <c r="B83" s="6" t="s">
        <v>1074</v>
      </c>
      <c r="C83" s="19">
        <f>E83/50+1</f>
        <v>2</v>
      </c>
      <c r="D83" s="6" t="s">
        <v>1090</v>
      </c>
      <c r="E83" s="11">
        <v>50</v>
      </c>
      <c r="G83" s="6" t="s">
        <v>1074</v>
      </c>
      <c r="H83" s="19">
        <f>J83/50+1</f>
        <v>3</v>
      </c>
      <c r="I83" s="6" t="s">
        <v>1090</v>
      </c>
      <c r="J83" s="11">
        <v>100</v>
      </c>
      <c r="L83" s="6" t="s">
        <v>1074</v>
      </c>
      <c r="M83" s="19">
        <f>O83/50+1</f>
        <v>1</v>
      </c>
      <c r="N83" s="6" t="s">
        <v>1090</v>
      </c>
      <c r="O83" s="11">
        <v>0</v>
      </c>
      <c r="Q83" s="24" t="s">
        <v>1074</v>
      </c>
      <c r="R83" s="19">
        <f>T83/50+1</f>
        <v>1</v>
      </c>
      <c r="S83" s="24" t="s">
        <v>1090</v>
      </c>
      <c r="T83" s="27">
        <v>0</v>
      </c>
    </row>
    <row r="84" spans="2:20" ht="12" customHeight="1" x14ac:dyDescent="0.15">
      <c r="B84" s="6" t="s">
        <v>1077</v>
      </c>
      <c r="C84" s="19">
        <f>E84*5</f>
        <v>1500</v>
      </c>
      <c r="D84" s="10" t="s">
        <v>1078</v>
      </c>
      <c r="E84" s="11">
        <v>300</v>
      </c>
      <c r="G84" s="6" t="s">
        <v>1077</v>
      </c>
      <c r="H84" s="19">
        <f>J84*5</f>
        <v>2500</v>
      </c>
      <c r="I84" s="10" t="s">
        <v>1078</v>
      </c>
      <c r="J84" s="11">
        <v>500</v>
      </c>
      <c r="L84" s="6" t="s">
        <v>1077</v>
      </c>
      <c r="M84" s="19">
        <f>O84*5</f>
        <v>500</v>
      </c>
      <c r="N84" s="10" t="s">
        <v>1078</v>
      </c>
      <c r="O84" s="11">
        <v>100</v>
      </c>
      <c r="Q84" s="24" t="s">
        <v>1077</v>
      </c>
      <c r="R84" s="19">
        <f>T84*5</f>
        <v>1000</v>
      </c>
      <c r="S84" s="26" t="s">
        <v>1078</v>
      </c>
      <c r="T84" s="27">
        <v>200</v>
      </c>
    </row>
    <row r="85" spans="2:20" ht="12" customHeight="1" x14ac:dyDescent="0.15">
      <c r="B85" s="6" t="s">
        <v>372</v>
      </c>
      <c r="C85" s="29" t="str">
        <f>LOOKUP(C86,{0,201,401,601,901,1201,1501;"黑色","绿色","蓝色","紫色","红色","橙色","金色"})</f>
        <v>红色</v>
      </c>
      <c r="D85" s="10" t="s">
        <v>373</v>
      </c>
      <c r="E85" s="13">
        <v>50</v>
      </c>
      <c r="G85" s="6" t="s">
        <v>372</v>
      </c>
      <c r="H85" s="29" t="str">
        <f>LOOKUP(H86,{0,201,401,601,901,1201,1501;"黑色","绿色","蓝色","紫色","红色","橙色","金色"})</f>
        <v>金色</v>
      </c>
      <c r="I85" s="10" t="s">
        <v>373</v>
      </c>
      <c r="J85" s="13">
        <v>30</v>
      </c>
      <c r="L85" s="6" t="s">
        <v>372</v>
      </c>
      <c r="M85" s="29" t="str">
        <f>LOOKUP(M86,{0,201,401,601,901,1201,1501;"黑色","绿色","蓝色","紫色","红色","橙色","金色"})</f>
        <v>橙色</v>
      </c>
      <c r="N85" s="10" t="s">
        <v>373</v>
      </c>
      <c r="O85" s="13">
        <v>10</v>
      </c>
      <c r="Q85" s="24" t="s">
        <v>372</v>
      </c>
      <c r="R85" s="29" t="str">
        <f>LOOKUP(R86,{0,201,401,601,901,1201,1501;"黑色","绿色","蓝色","紫色","红色","橙色","金色"})</f>
        <v>绿色</v>
      </c>
      <c r="S85" s="26" t="s">
        <v>373</v>
      </c>
      <c r="T85" s="28">
        <v>10</v>
      </c>
    </row>
    <row r="86" spans="2:20" ht="12" customHeight="1" x14ac:dyDescent="0.15">
      <c r="B86" s="6" t="s">
        <v>374</v>
      </c>
      <c r="C86" s="19">
        <f>E82+E83+E84+C94+IF(D81="全自动枪",LOOKUP((E82+E83+E84+C94),{0,201,401,601,901,1201,1501;0,100,200,300,400,500,600}),0)</f>
        <v>1150</v>
      </c>
      <c r="D86" s="10" t="s">
        <v>375</v>
      </c>
      <c r="E86" s="13">
        <v>30</v>
      </c>
      <c r="G86" s="6" t="s">
        <v>374</v>
      </c>
      <c r="H86" s="19">
        <f>J82+J83+J84+H94+IF(I81="全自动枪",LOOKUP((J82+J83+J84+H94),{0,201,401,601,901,1201,1501;0,100,200,300,400,500,600}),0)</f>
        <v>2800</v>
      </c>
      <c r="I86" s="10" t="s">
        <v>375</v>
      </c>
      <c r="J86" s="13">
        <v>18</v>
      </c>
      <c r="L86" s="6" t="s">
        <v>374</v>
      </c>
      <c r="M86" s="19">
        <f>O82+O83+O84+M94+IF(N81="全自动枪",LOOKUP((O82+O83+O84+M94),{0,201,401,601,901,1201,1501;0,100,200,300,400,500,600}),0)</f>
        <v>1500</v>
      </c>
      <c r="N86" s="10" t="s">
        <v>375</v>
      </c>
      <c r="O86" s="13">
        <v>1</v>
      </c>
      <c r="Q86" s="24" t="s">
        <v>374</v>
      </c>
      <c r="R86" s="19">
        <f>T82+T83+T84+R94+IF(S81="全自动枪",LOOKUP((T82+T83+T84+R94),{0,201,401,601,901,1201,1501;0,100,200,300,400,500,600}),0)</f>
        <v>400</v>
      </c>
      <c r="S86" s="26" t="s">
        <v>375</v>
      </c>
      <c r="T86" s="28">
        <v>10</v>
      </c>
    </row>
    <row r="87" spans="2:20" ht="12" customHeight="1" x14ac:dyDescent="0.15">
      <c r="B87" s="6" t="s">
        <v>376</v>
      </c>
      <c r="C87" s="19">
        <f>C86*20</f>
        <v>23000</v>
      </c>
      <c r="D87" s="10" t="s">
        <v>377</v>
      </c>
      <c r="E87" s="74">
        <f>C86</f>
        <v>1150</v>
      </c>
      <c r="G87" s="6" t="s">
        <v>376</v>
      </c>
      <c r="H87" s="19">
        <f>H86*20</f>
        <v>56000</v>
      </c>
      <c r="I87" s="10" t="s">
        <v>377</v>
      </c>
      <c r="J87" s="74">
        <f>H86</f>
        <v>2800</v>
      </c>
      <c r="L87" s="6" t="s">
        <v>376</v>
      </c>
      <c r="M87" s="19">
        <f>M86*20</f>
        <v>30000</v>
      </c>
      <c r="N87" s="10" t="s">
        <v>377</v>
      </c>
      <c r="O87" s="74">
        <f>M86</f>
        <v>1500</v>
      </c>
      <c r="Q87" s="24" t="s">
        <v>376</v>
      </c>
      <c r="R87" s="19">
        <f>R86*20</f>
        <v>8000</v>
      </c>
      <c r="S87" s="26" t="s">
        <v>377</v>
      </c>
      <c r="T87" s="79">
        <f>R86</f>
        <v>400</v>
      </c>
    </row>
    <row r="88" spans="2:20" ht="12" customHeight="1" x14ac:dyDescent="0.15">
      <c r="B88" s="196" t="s">
        <v>1233</v>
      </c>
      <c r="C88" s="197"/>
      <c r="D88" s="193" t="s">
        <v>1234</v>
      </c>
      <c r="E88" s="194"/>
      <c r="G88" s="196" t="s">
        <v>1235</v>
      </c>
      <c r="H88" s="197"/>
      <c r="I88" s="193" t="s">
        <v>1236</v>
      </c>
      <c r="J88" s="194"/>
      <c r="L88" s="196" t="s">
        <v>1237</v>
      </c>
      <c r="M88" s="197"/>
      <c r="N88" s="193" t="s">
        <v>1238</v>
      </c>
      <c r="O88" s="194"/>
      <c r="Q88" s="196" t="s">
        <v>384</v>
      </c>
      <c r="R88" s="197"/>
      <c r="S88" s="193" t="s">
        <v>1239</v>
      </c>
      <c r="T88" s="194"/>
    </row>
    <row r="89" spans="2:20" ht="12" customHeight="1" x14ac:dyDescent="0.15">
      <c r="B89" s="196"/>
      <c r="C89" s="197"/>
      <c r="D89" s="195"/>
      <c r="E89" s="141"/>
      <c r="G89" s="196"/>
      <c r="H89" s="197"/>
      <c r="I89" s="195"/>
      <c r="J89" s="141"/>
      <c r="L89" s="196"/>
      <c r="M89" s="197"/>
      <c r="N89" s="195"/>
      <c r="O89" s="141"/>
      <c r="Q89" s="196"/>
      <c r="R89" s="197"/>
      <c r="S89" s="195"/>
      <c r="T89" s="141"/>
    </row>
    <row r="90" spans="2:20" ht="12" customHeight="1" x14ac:dyDescent="0.15">
      <c r="B90" s="196"/>
      <c r="C90" s="197"/>
      <c r="D90" s="195"/>
      <c r="E90" s="141"/>
      <c r="G90" s="196"/>
      <c r="H90" s="197"/>
      <c r="I90" s="195"/>
      <c r="J90" s="141"/>
      <c r="L90" s="196"/>
      <c r="M90" s="197"/>
      <c r="N90" s="195"/>
      <c r="O90" s="141"/>
      <c r="Q90" s="196"/>
      <c r="R90" s="197"/>
      <c r="S90" s="195"/>
      <c r="T90" s="141"/>
    </row>
    <row r="91" spans="2:20" ht="12" customHeight="1" x14ac:dyDescent="0.15">
      <c r="B91" s="196"/>
      <c r="C91" s="197"/>
      <c r="D91" s="195"/>
      <c r="E91" s="141"/>
      <c r="G91" s="196"/>
      <c r="H91" s="197"/>
      <c r="I91" s="195"/>
      <c r="J91" s="141"/>
      <c r="L91" s="196"/>
      <c r="M91" s="197"/>
      <c r="N91" s="195"/>
      <c r="O91" s="141"/>
      <c r="Q91" s="196"/>
      <c r="R91" s="197"/>
      <c r="S91" s="195"/>
      <c r="T91" s="141"/>
    </row>
    <row r="92" spans="2:20" ht="12" customHeight="1" x14ac:dyDescent="0.15">
      <c r="B92" s="196"/>
      <c r="C92" s="197"/>
      <c r="D92" s="195"/>
      <c r="E92" s="141"/>
      <c r="G92" s="196"/>
      <c r="H92" s="197"/>
      <c r="I92" s="195"/>
      <c r="J92" s="141"/>
      <c r="L92" s="196"/>
      <c r="M92" s="197"/>
      <c r="N92" s="195"/>
      <c r="O92" s="141"/>
      <c r="Q92" s="196"/>
      <c r="R92" s="197"/>
      <c r="S92" s="195"/>
      <c r="T92" s="141"/>
    </row>
    <row r="93" spans="2:20" ht="12" customHeight="1" x14ac:dyDescent="0.15">
      <c r="B93" s="196"/>
      <c r="C93" s="197"/>
      <c r="D93" s="195"/>
      <c r="E93" s="141"/>
      <c r="G93" s="196"/>
      <c r="H93" s="197"/>
      <c r="I93" s="195"/>
      <c r="J93" s="141"/>
      <c r="L93" s="196"/>
      <c r="M93" s="197"/>
      <c r="N93" s="195"/>
      <c r="O93" s="141"/>
      <c r="Q93" s="196"/>
      <c r="R93" s="197"/>
      <c r="S93" s="195"/>
      <c r="T93" s="141"/>
    </row>
    <row r="94" spans="2:20" ht="12" customHeight="1" x14ac:dyDescent="0.15">
      <c r="B94" s="75" t="s">
        <v>386</v>
      </c>
      <c r="C94" s="76">
        <v>300</v>
      </c>
      <c r="D94" s="195"/>
      <c r="E94" s="141"/>
      <c r="G94" s="75" t="s">
        <v>386</v>
      </c>
      <c r="H94" s="76">
        <v>1700</v>
      </c>
      <c r="I94" s="195"/>
      <c r="J94" s="141"/>
      <c r="L94" s="75" t="s">
        <v>386</v>
      </c>
      <c r="M94" s="76">
        <v>1000</v>
      </c>
      <c r="N94" s="195"/>
      <c r="O94" s="141"/>
      <c r="Q94" s="80" t="s">
        <v>386</v>
      </c>
      <c r="R94" s="81">
        <v>0</v>
      </c>
      <c r="S94" s="195"/>
      <c r="T94" s="141"/>
    </row>
    <row r="95" spans="2:20" ht="12" customHeight="1" x14ac:dyDescent="0.15">
      <c r="B95" s="146" t="s">
        <v>479</v>
      </c>
      <c r="C95" s="147"/>
      <c r="D95" s="147"/>
      <c r="E95" s="148"/>
      <c r="G95" s="146" t="s">
        <v>1240</v>
      </c>
      <c r="H95" s="147"/>
      <c r="I95" s="147"/>
      <c r="J95" s="148"/>
      <c r="L95" s="146"/>
      <c r="M95" s="147"/>
      <c r="N95" s="147"/>
      <c r="O95" s="148"/>
      <c r="Q95" s="146" t="s">
        <v>479</v>
      </c>
      <c r="R95" s="147"/>
      <c r="S95" s="147"/>
      <c r="T95" s="148"/>
    </row>
    <row r="96" spans="2:20" ht="12" customHeight="1" x14ac:dyDescent="0.15">
      <c r="B96" s="146"/>
      <c r="C96" s="147"/>
      <c r="D96" s="147"/>
      <c r="E96" s="148"/>
      <c r="G96" s="146"/>
      <c r="H96" s="147"/>
      <c r="I96" s="147"/>
      <c r="J96" s="148"/>
      <c r="L96" s="146"/>
      <c r="M96" s="147"/>
      <c r="N96" s="147"/>
      <c r="O96" s="148"/>
      <c r="Q96" s="146"/>
      <c r="R96" s="147"/>
      <c r="S96" s="147"/>
      <c r="T96" s="148"/>
    </row>
    <row r="97" spans="2:20" ht="12" customHeight="1" x14ac:dyDescent="0.15">
      <c r="B97" s="146"/>
      <c r="C97" s="147"/>
      <c r="D97" s="147"/>
      <c r="E97" s="148"/>
      <c r="G97" s="146"/>
      <c r="H97" s="147"/>
      <c r="I97" s="147"/>
      <c r="J97" s="148"/>
      <c r="L97" s="146"/>
      <c r="M97" s="147"/>
      <c r="N97" s="147"/>
      <c r="O97" s="148"/>
      <c r="Q97" s="146"/>
      <c r="R97" s="147"/>
      <c r="S97" s="147"/>
      <c r="T97" s="148"/>
    </row>
    <row r="98" spans="2:20" ht="12" customHeight="1" x14ac:dyDescent="0.15">
      <c r="B98" s="146"/>
      <c r="C98" s="147"/>
      <c r="D98" s="147"/>
      <c r="E98" s="148"/>
      <c r="G98" s="146"/>
      <c r="H98" s="147"/>
      <c r="I98" s="147"/>
      <c r="J98" s="148"/>
      <c r="L98" s="146"/>
      <c r="M98" s="147"/>
      <c r="N98" s="147"/>
      <c r="O98" s="148"/>
      <c r="Q98" s="146"/>
      <c r="R98" s="147"/>
      <c r="S98" s="147"/>
      <c r="T98" s="148"/>
    </row>
    <row r="99" spans="2:20" ht="12" customHeight="1" x14ac:dyDescent="0.15">
      <c r="B99" s="146"/>
      <c r="C99" s="147"/>
      <c r="D99" s="147"/>
      <c r="E99" s="148"/>
      <c r="G99" s="146"/>
      <c r="H99" s="147"/>
      <c r="I99" s="147"/>
      <c r="J99" s="148"/>
      <c r="L99" s="146"/>
      <c r="M99" s="147"/>
      <c r="N99" s="147"/>
      <c r="O99" s="148"/>
      <c r="Q99" s="146"/>
      <c r="R99" s="147"/>
      <c r="S99" s="147"/>
      <c r="T99" s="148"/>
    </row>
    <row r="100" spans="2:20" ht="12" customHeight="1" x14ac:dyDescent="0.15">
      <c r="B100" s="146"/>
      <c r="C100" s="147"/>
      <c r="D100" s="147"/>
      <c r="E100" s="148"/>
      <c r="G100" s="146"/>
      <c r="H100" s="147"/>
      <c r="I100" s="147"/>
      <c r="J100" s="148"/>
      <c r="L100" s="146"/>
      <c r="M100" s="147"/>
      <c r="N100" s="147"/>
      <c r="O100" s="148"/>
      <c r="Q100" s="146"/>
      <c r="R100" s="147"/>
      <c r="S100" s="147"/>
      <c r="T100" s="148"/>
    </row>
    <row r="101" spans="2:20" ht="12" customHeight="1" x14ac:dyDescent="0.15">
      <c r="B101" s="146"/>
      <c r="C101" s="147"/>
      <c r="D101" s="147"/>
      <c r="E101" s="148"/>
      <c r="G101" s="146"/>
      <c r="H101" s="147"/>
      <c r="I101" s="147"/>
      <c r="J101" s="148"/>
      <c r="L101" s="146"/>
      <c r="M101" s="147"/>
      <c r="N101" s="147"/>
      <c r="O101" s="148"/>
      <c r="Q101" s="146"/>
      <c r="R101" s="147"/>
      <c r="S101" s="147"/>
      <c r="T101" s="148"/>
    </row>
    <row r="102" spans="2:20" ht="12" customHeight="1" x14ac:dyDescent="0.15">
      <c r="B102" s="146"/>
      <c r="C102" s="147"/>
      <c r="D102" s="147"/>
      <c r="E102" s="148"/>
      <c r="G102" s="146"/>
      <c r="H102" s="147"/>
      <c r="I102" s="147"/>
      <c r="J102" s="148"/>
      <c r="L102" s="146"/>
      <c r="M102" s="147"/>
      <c r="N102" s="147"/>
      <c r="O102" s="148"/>
      <c r="Q102" s="146"/>
      <c r="R102" s="147"/>
      <c r="S102" s="147"/>
      <c r="T102" s="148"/>
    </row>
    <row r="103" spans="2:20" ht="12" customHeight="1" x14ac:dyDescent="0.15">
      <c r="B103" s="198" t="s">
        <v>481</v>
      </c>
      <c r="C103" s="199"/>
      <c r="D103" s="199"/>
      <c r="E103" s="200"/>
      <c r="G103" s="198" t="s">
        <v>1241</v>
      </c>
      <c r="H103" s="199"/>
      <c r="I103" s="199"/>
      <c r="J103" s="200"/>
      <c r="L103" s="198" t="s">
        <v>870</v>
      </c>
      <c r="M103" s="199"/>
      <c r="N103" s="199"/>
      <c r="O103" s="200"/>
      <c r="Q103" s="198" t="s">
        <v>481</v>
      </c>
      <c r="R103" s="199"/>
      <c r="S103" s="199"/>
      <c r="T103" s="200"/>
    </row>
    <row r="106" spans="2:20" ht="12" customHeight="1" x14ac:dyDescent="0.15">
      <c r="B106" s="24" t="s">
        <v>364</v>
      </c>
      <c r="C106" s="77" t="s">
        <v>155</v>
      </c>
      <c r="D106" s="26" t="s">
        <v>365</v>
      </c>
      <c r="E106" s="73" t="str">
        <f>E107</f>
        <v>狙击枪</v>
      </c>
      <c r="F106" s="23"/>
      <c r="G106" s="24" t="s">
        <v>364</v>
      </c>
      <c r="H106" s="77" t="s">
        <v>212</v>
      </c>
      <c r="I106" s="26" t="s">
        <v>365</v>
      </c>
      <c r="J106" s="73" t="str">
        <f>J107</f>
        <v>狙击枪</v>
      </c>
    </row>
    <row r="107" spans="2:20" ht="12" customHeight="1" x14ac:dyDescent="0.15">
      <c r="B107" s="24" t="s">
        <v>366</v>
      </c>
      <c r="C107" s="7" t="s">
        <v>1070</v>
      </c>
      <c r="D107" s="7" t="s">
        <v>1196</v>
      </c>
      <c r="E107" s="8" t="s">
        <v>1219</v>
      </c>
      <c r="F107" s="23"/>
      <c r="G107" s="24" t="s">
        <v>366</v>
      </c>
      <c r="H107" s="7" t="s">
        <v>1070</v>
      </c>
      <c r="I107" s="7" t="s">
        <v>1196</v>
      </c>
      <c r="J107" s="8" t="s">
        <v>1219</v>
      </c>
    </row>
    <row r="108" spans="2:20" ht="12" customHeight="1" x14ac:dyDescent="0.15">
      <c r="B108" s="24" t="s">
        <v>370</v>
      </c>
      <c r="C108" s="19" t="str">
        <f>IF(E108/10&lt;1,"",E108/10&amp;"D5")</f>
        <v>30D5</v>
      </c>
      <c r="D108" s="26" t="s">
        <v>371</v>
      </c>
      <c r="E108" s="27">
        <v>300</v>
      </c>
      <c r="F108" s="23"/>
      <c r="G108" s="24" t="s">
        <v>370</v>
      </c>
      <c r="H108" s="19" t="str">
        <f>IF(J108/10&lt;1,"",J108/10&amp;"D5")</f>
        <v>50D5</v>
      </c>
      <c r="I108" s="26" t="s">
        <v>371</v>
      </c>
      <c r="J108" s="27">
        <v>500</v>
      </c>
    </row>
    <row r="109" spans="2:20" ht="12" customHeight="1" x14ac:dyDescent="0.15">
      <c r="B109" s="24" t="s">
        <v>1074</v>
      </c>
      <c r="C109" s="19">
        <f>E109/50+1</f>
        <v>1</v>
      </c>
      <c r="D109" s="24" t="s">
        <v>1090</v>
      </c>
      <c r="E109" s="27">
        <v>0</v>
      </c>
      <c r="F109" s="23"/>
      <c r="G109" s="24" t="s">
        <v>1074</v>
      </c>
      <c r="H109" s="19">
        <f>J109/50+1</f>
        <v>2</v>
      </c>
      <c r="I109" s="24" t="s">
        <v>1090</v>
      </c>
      <c r="J109" s="27">
        <v>50</v>
      </c>
    </row>
    <row r="110" spans="2:20" ht="12" customHeight="1" x14ac:dyDescent="0.15">
      <c r="B110" s="24" t="s">
        <v>1077</v>
      </c>
      <c r="C110" s="19">
        <f>E110*5</f>
        <v>1000</v>
      </c>
      <c r="D110" s="26" t="s">
        <v>1078</v>
      </c>
      <c r="E110" s="27">
        <v>200</v>
      </c>
      <c r="F110" s="23"/>
      <c r="G110" s="24" t="s">
        <v>1077</v>
      </c>
      <c r="H110" s="19">
        <f>J110*5</f>
        <v>3250</v>
      </c>
      <c r="I110" s="26" t="s">
        <v>1078</v>
      </c>
      <c r="J110" s="27">
        <v>650</v>
      </c>
    </row>
    <row r="111" spans="2:20" ht="12" customHeight="1" x14ac:dyDescent="0.15">
      <c r="B111" s="24" t="s">
        <v>372</v>
      </c>
      <c r="C111" s="29" t="str">
        <f>LOOKUP(C112,{0,201,401,601,901,1201,1501;"黑色","绿色","蓝色","紫色","红色","橙色","金色"})</f>
        <v>紫色</v>
      </c>
      <c r="D111" s="26" t="s">
        <v>373</v>
      </c>
      <c r="E111" s="28">
        <v>60</v>
      </c>
      <c r="F111" s="23"/>
      <c r="G111" s="24" t="s">
        <v>372</v>
      </c>
      <c r="H111" s="29" t="str">
        <f>LOOKUP(H112,{0,201,401,601,901,1201,1501;"黑色","绿色","蓝色","紫色","红色","橙色","金色"})</f>
        <v>金色</v>
      </c>
      <c r="I111" s="26" t="s">
        <v>373</v>
      </c>
      <c r="J111" s="28">
        <v>60</v>
      </c>
    </row>
    <row r="112" spans="2:20" ht="12" customHeight="1" x14ac:dyDescent="0.15">
      <c r="B112" s="24" t="s">
        <v>374</v>
      </c>
      <c r="C112" s="19">
        <f>E108+E109+E110+C120+IF(D107="全自动枪",LOOKUP((E108+E109+E110+C120),{0,201,401,601,901,1201,1501;0,100,200,300,400,500,600}),0)</f>
        <v>900</v>
      </c>
      <c r="D112" s="26" t="s">
        <v>375</v>
      </c>
      <c r="E112" s="28">
        <v>20</v>
      </c>
      <c r="F112" s="23"/>
      <c r="G112" s="24" t="s">
        <v>374</v>
      </c>
      <c r="H112" s="19">
        <f>J108+J109+J110+H120+IF(I107="全自动枪",LOOKUP((J108+J109+J110+H120),{0,201,401,601,901,1201,1501;0,100,200,300,400,500,600}),0)</f>
        <v>1800</v>
      </c>
      <c r="I112" s="26" t="s">
        <v>375</v>
      </c>
      <c r="J112" s="28">
        <v>20</v>
      </c>
    </row>
    <row r="113" spans="2:10" ht="12" customHeight="1" x14ac:dyDescent="0.15">
      <c r="B113" s="24" t="s">
        <v>376</v>
      </c>
      <c r="C113" s="19">
        <f>C112*20</f>
        <v>18000</v>
      </c>
      <c r="D113" s="26" t="s">
        <v>377</v>
      </c>
      <c r="E113" s="79">
        <f>C112</f>
        <v>900</v>
      </c>
      <c r="F113" s="23"/>
      <c r="G113" s="24" t="s">
        <v>376</v>
      </c>
      <c r="H113" s="19">
        <f>H112*20</f>
        <v>36000</v>
      </c>
      <c r="I113" s="26" t="s">
        <v>377</v>
      </c>
      <c r="J113" s="79">
        <f>H112</f>
        <v>1800</v>
      </c>
    </row>
    <row r="114" spans="2:10" ht="12" customHeight="1" x14ac:dyDescent="0.15">
      <c r="B114" s="196" t="s">
        <v>1242</v>
      </c>
      <c r="C114" s="197"/>
      <c r="D114" s="193" t="s">
        <v>1243</v>
      </c>
      <c r="E114" s="194"/>
      <c r="F114" s="23"/>
      <c r="G114" s="196" t="s">
        <v>1244</v>
      </c>
      <c r="H114" s="197"/>
      <c r="I114" s="193" t="s">
        <v>1245</v>
      </c>
      <c r="J114" s="194"/>
    </row>
    <row r="115" spans="2:10" ht="12" customHeight="1" x14ac:dyDescent="0.15">
      <c r="B115" s="196"/>
      <c r="C115" s="197"/>
      <c r="D115" s="195"/>
      <c r="E115" s="141"/>
      <c r="F115" s="23"/>
      <c r="G115" s="196"/>
      <c r="H115" s="197"/>
      <c r="I115" s="195"/>
      <c r="J115" s="141"/>
    </row>
    <row r="116" spans="2:10" ht="12" customHeight="1" x14ac:dyDescent="0.15">
      <c r="B116" s="196"/>
      <c r="C116" s="197"/>
      <c r="D116" s="195"/>
      <c r="E116" s="141"/>
      <c r="F116" s="23"/>
      <c r="G116" s="196"/>
      <c r="H116" s="197"/>
      <c r="I116" s="195"/>
      <c r="J116" s="141"/>
    </row>
    <row r="117" spans="2:10" ht="12" customHeight="1" x14ac:dyDescent="0.15">
      <c r="B117" s="196"/>
      <c r="C117" s="197"/>
      <c r="D117" s="195"/>
      <c r="E117" s="141"/>
      <c r="F117" s="23"/>
      <c r="G117" s="196"/>
      <c r="H117" s="197"/>
      <c r="I117" s="195"/>
      <c r="J117" s="141"/>
    </row>
    <row r="118" spans="2:10" ht="12" customHeight="1" x14ac:dyDescent="0.15">
      <c r="B118" s="196"/>
      <c r="C118" s="197"/>
      <c r="D118" s="195"/>
      <c r="E118" s="141"/>
      <c r="F118" s="23"/>
      <c r="G118" s="196"/>
      <c r="H118" s="197"/>
      <c r="I118" s="195"/>
      <c r="J118" s="141"/>
    </row>
    <row r="119" spans="2:10" ht="12" customHeight="1" x14ac:dyDescent="0.15">
      <c r="B119" s="196"/>
      <c r="C119" s="197"/>
      <c r="D119" s="195"/>
      <c r="E119" s="141"/>
      <c r="F119" s="23"/>
      <c r="G119" s="196"/>
      <c r="H119" s="197"/>
      <c r="I119" s="195"/>
      <c r="J119" s="141"/>
    </row>
    <row r="120" spans="2:10" ht="12" customHeight="1" x14ac:dyDescent="0.15">
      <c r="B120" s="80" t="s">
        <v>386</v>
      </c>
      <c r="C120" s="81">
        <v>400</v>
      </c>
      <c r="D120" s="195"/>
      <c r="E120" s="141"/>
      <c r="F120" s="23"/>
      <c r="G120" s="80" t="s">
        <v>386</v>
      </c>
      <c r="H120" s="81">
        <v>600</v>
      </c>
      <c r="I120" s="195"/>
      <c r="J120" s="141"/>
    </row>
    <row r="121" spans="2:10" ht="12" customHeight="1" x14ac:dyDescent="0.15">
      <c r="B121" s="146" t="s">
        <v>479</v>
      </c>
      <c r="C121" s="147"/>
      <c r="D121" s="147"/>
      <c r="E121" s="148"/>
      <c r="F121" s="23"/>
      <c r="G121" s="146" t="s">
        <v>479</v>
      </c>
      <c r="H121" s="147"/>
      <c r="I121" s="147"/>
      <c r="J121" s="148"/>
    </row>
    <row r="122" spans="2:10" ht="12" customHeight="1" x14ac:dyDescent="0.15">
      <c r="B122" s="146"/>
      <c r="C122" s="147"/>
      <c r="D122" s="147"/>
      <c r="E122" s="148"/>
      <c r="F122" s="23"/>
      <c r="G122" s="146"/>
      <c r="H122" s="147"/>
      <c r="I122" s="147"/>
      <c r="J122" s="148"/>
    </row>
    <row r="123" spans="2:10" ht="12" customHeight="1" x14ac:dyDescent="0.15">
      <c r="B123" s="146"/>
      <c r="C123" s="147"/>
      <c r="D123" s="147"/>
      <c r="E123" s="148"/>
      <c r="F123" s="23"/>
      <c r="G123" s="146"/>
      <c r="H123" s="147"/>
      <c r="I123" s="147"/>
      <c r="J123" s="148"/>
    </row>
    <row r="124" spans="2:10" ht="12" customHeight="1" x14ac:dyDescent="0.15">
      <c r="B124" s="146"/>
      <c r="C124" s="147"/>
      <c r="D124" s="147"/>
      <c r="E124" s="148"/>
      <c r="F124" s="23"/>
      <c r="G124" s="146"/>
      <c r="H124" s="147"/>
      <c r="I124" s="147"/>
      <c r="J124" s="148"/>
    </row>
    <row r="125" spans="2:10" ht="12" customHeight="1" x14ac:dyDescent="0.15">
      <c r="B125" s="146"/>
      <c r="C125" s="147"/>
      <c r="D125" s="147"/>
      <c r="E125" s="148"/>
      <c r="F125" s="23"/>
      <c r="G125" s="146"/>
      <c r="H125" s="147"/>
      <c r="I125" s="147"/>
      <c r="J125" s="148"/>
    </row>
    <row r="126" spans="2:10" ht="12" customHeight="1" x14ac:dyDescent="0.15">
      <c r="B126" s="146"/>
      <c r="C126" s="147"/>
      <c r="D126" s="147"/>
      <c r="E126" s="148"/>
      <c r="F126" s="23"/>
      <c r="G126" s="146"/>
      <c r="H126" s="147"/>
      <c r="I126" s="147"/>
      <c r="J126" s="148"/>
    </row>
    <row r="127" spans="2:10" ht="12" customHeight="1" x14ac:dyDescent="0.15">
      <c r="B127" s="146"/>
      <c r="C127" s="147"/>
      <c r="D127" s="147"/>
      <c r="E127" s="148"/>
      <c r="F127" s="23"/>
      <c r="G127" s="146"/>
      <c r="H127" s="147"/>
      <c r="I127" s="147"/>
      <c r="J127" s="148"/>
    </row>
    <row r="128" spans="2:10" ht="12" customHeight="1" x14ac:dyDescent="0.15">
      <c r="B128" s="146"/>
      <c r="C128" s="147"/>
      <c r="D128" s="147"/>
      <c r="E128" s="148"/>
      <c r="F128" s="23"/>
      <c r="G128" s="146"/>
      <c r="H128" s="147"/>
      <c r="I128" s="147"/>
      <c r="J128" s="148"/>
    </row>
    <row r="129" spans="2:10" ht="12" customHeight="1" x14ac:dyDescent="0.15">
      <c r="B129" s="198" t="s">
        <v>964</v>
      </c>
      <c r="C129" s="199"/>
      <c r="D129" s="199"/>
      <c r="E129" s="200"/>
      <c r="F129" s="23"/>
      <c r="G129" s="198" t="s">
        <v>964</v>
      </c>
      <c r="H129" s="199"/>
      <c r="I129" s="199"/>
      <c r="J129" s="200"/>
    </row>
  </sheetData>
  <mergeCells count="72">
    <mergeCell ref="B25:E25"/>
    <mergeCell ref="G25:J25"/>
    <mergeCell ref="L25:O25"/>
    <mergeCell ref="Q25:T25"/>
    <mergeCell ref="B51:E51"/>
    <mergeCell ref="G51:J51"/>
    <mergeCell ref="L51:O51"/>
    <mergeCell ref="Q51:T51"/>
    <mergeCell ref="B36:C41"/>
    <mergeCell ref="L36:M41"/>
    <mergeCell ref="S36:T42"/>
    <mergeCell ref="D36:E42"/>
    <mergeCell ref="N36:O42"/>
    <mergeCell ref="B77:E77"/>
    <mergeCell ref="G77:J77"/>
    <mergeCell ref="L77:O77"/>
    <mergeCell ref="Q77:T77"/>
    <mergeCell ref="B103:E103"/>
    <mergeCell ref="G103:J103"/>
    <mergeCell ref="L103:O103"/>
    <mergeCell ref="Q103:T103"/>
    <mergeCell ref="B88:C93"/>
    <mergeCell ref="L88:M93"/>
    <mergeCell ref="D88:E94"/>
    <mergeCell ref="N88:O94"/>
    <mergeCell ref="G88:H93"/>
    <mergeCell ref="Q88:R93"/>
    <mergeCell ref="I88:J94"/>
    <mergeCell ref="S88:T94"/>
    <mergeCell ref="B129:E129"/>
    <mergeCell ref="G129:J129"/>
    <mergeCell ref="G114:H119"/>
    <mergeCell ref="B121:E128"/>
    <mergeCell ref="G121:J128"/>
    <mergeCell ref="I114:J120"/>
    <mergeCell ref="I10:J16"/>
    <mergeCell ref="S10:T16"/>
    <mergeCell ref="G17:J24"/>
    <mergeCell ref="L17:O24"/>
    <mergeCell ref="Q17:T24"/>
    <mergeCell ref="G10:H15"/>
    <mergeCell ref="Q10:R15"/>
    <mergeCell ref="I62:J68"/>
    <mergeCell ref="S62:T68"/>
    <mergeCell ref="B62:C67"/>
    <mergeCell ref="L62:M67"/>
    <mergeCell ref="D62:E68"/>
    <mergeCell ref="N62:O68"/>
    <mergeCell ref="G62:H67"/>
    <mergeCell ref="Q62:R67"/>
    <mergeCell ref="B69:E76"/>
    <mergeCell ref="G69:J76"/>
    <mergeCell ref="L69:O76"/>
    <mergeCell ref="Q69:T76"/>
    <mergeCell ref="B10:C15"/>
    <mergeCell ref="L10:M15"/>
    <mergeCell ref="D10:E16"/>
    <mergeCell ref="N10:O16"/>
    <mergeCell ref="B17:E24"/>
    <mergeCell ref="Q43:T50"/>
    <mergeCell ref="B43:E50"/>
    <mergeCell ref="G43:J50"/>
    <mergeCell ref="L43:O50"/>
    <mergeCell ref="G36:H41"/>
    <mergeCell ref="Q36:R41"/>
    <mergeCell ref="I36:J42"/>
    <mergeCell ref="B95:E102"/>
    <mergeCell ref="G95:J102"/>
    <mergeCell ref="L95:O102"/>
    <mergeCell ref="Q95:T102"/>
    <mergeCell ref="B114:C119"/>
    <mergeCell ref="D114:E120"/>
  </mergeCells>
  <phoneticPr fontId="12" type="noConversion"/>
  <conditionalFormatting sqref="C7">
    <cfRule type="cellIs" dxfId="531" priority="78" operator="equal">
      <formula>"橙色"</formula>
    </cfRule>
    <cfRule type="cellIs" dxfId="530" priority="79" operator="equal">
      <formula>"橙色"</formula>
    </cfRule>
    <cfRule type="cellIs" dxfId="529" priority="80" operator="equal">
      <formula>"红色"</formula>
    </cfRule>
    <cfRule type="cellIs" dxfId="528" priority="81" operator="equal">
      <formula>"紫色"</formula>
    </cfRule>
    <cfRule type="cellIs" dxfId="527" priority="82" operator="equal">
      <formula>"蓝色"</formula>
    </cfRule>
    <cfRule type="cellIs" dxfId="526" priority="83" operator="equal">
      <formula>"绿色"</formula>
    </cfRule>
    <cfRule type="cellIs" dxfId="525" priority="84" operator="equal">
      <formula>"黑色"</formula>
    </cfRule>
  </conditionalFormatting>
  <conditionalFormatting sqref="H7">
    <cfRule type="cellIs" dxfId="524" priority="71" operator="equal">
      <formula>"橙色"</formula>
    </cfRule>
    <cfRule type="cellIs" dxfId="523" priority="72" operator="equal">
      <formula>"橙色"</formula>
    </cfRule>
    <cfRule type="cellIs" dxfId="522" priority="73" operator="equal">
      <formula>"红色"</formula>
    </cfRule>
    <cfRule type="cellIs" dxfId="521" priority="74" operator="equal">
      <formula>"紫色"</formula>
    </cfRule>
    <cfRule type="cellIs" dxfId="520" priority="75" operator="equal">
      <formula>"蓝色"</formula>
    </cfRule>
    <cfRule type="cellIs" dxfId="519" priority="76" operator="equal">
      <formula>"绿色"</formula>
    </cfRule>
    <cfRule type="cellIs" dxfId="518" priority="77" operator="equal">
      <formula>"黑色"</formula>
    </cfRule>
  </conditionalFormatting>
  <conditionalFormatting sqref="M7">
    <cfRule type="cellIs" dxfId="517" priority="64" operator="equal">
      <formula>"橙色"</formula>
    </cfRule>
    <cfRule type="cellIs" dxfId="516" priority="65" operator="equal">
      <formula>"橙色"</formula>
    </cfRule>
    <cfRule type="cellIs" dxfId="515" priority="66" operator="equal">
      <formula>"红色"</formula>
    </cfRule>
    <cfRule type="cellIs" dxfId="514" priority="67" operator="equal">
      <formula>"紫色"</formula>
    </cfRule>
    <cfRule type="cellIs" dxfId="513" priority="68" operator="equal">
      <formula>"蓝色"</formula>
    </cfRule>
    <cfRule type="cellIs" dxfId="512" priority="69" operator="equal">
      <formula>"绿色"</formula>
    </cfRule>
    <cfRule type="cellIs" dxfId="511" priority="70" operator="equal">
      <formula>"黑色"</formula>
    </cfRule>
  </conditionalFormatting>
  <conditionalFormatting sqref="R7">
    <cfRule type="cellIs" dxfId="510" priority="57" operator="equal">
      <formula>"橙色"</formula>
    </cfRule>
    <cfRule type="cellIs" dxfId="509" priority="58" operator="equal">
      <formula>"橙色"</formula>
    </cfRule>
    <cfRule type="cellIs" dxfId="508" priority="59" operator="equal">
      <formula>"红色"</formula>
    </cfRule>
    <cfRule type="cellIs" dxfId="507" priority="60" operator="equal">
      <formula>"紫色"</formula>
    </cfRule>
    <cfRule type="cellIs" dxfId="506" priority="61" operator="equal">
      <formula>"蓝色"</formula>
    </cfRule>
    <cfRule type="cellIs" dxfId="505" priority="62" operator="equal">
      <formula>"绿色"</formula>
    </cfRule>
    <cfRule type="cellIs" dxfId="504" priority="63" operator="equal">
      <formula>"黑色"</formula>
    </cfRule>
  </conditionalFormatting>
  <conditionalFormatting sqref="C33">
    <cfRule type="cellIs" dxfId="503" priority="29" operator="equal">
      <formula>"橙色"</formula>
    </cfRule>
    <cfRule type="cellIs" dxfId="502" priority="30" operator="equal">
      <formula>"橙色"</formula>
    </cfRule>
    <cfRule type="cellIs" dxfId="501" priority="31" operator="equal">
      <formula>"红色"</formula>
    </cfRule>
    <cfRule type="cellIs" dxfId="500" priority="32" operator="equal">
      <formula>"紫色"</formula>
    </cfRule>
    <cfRule type="cellIs" dxfId="499" priority="33" operator="equal">
      <formula>"蓝色"</formula>
    </cfRule>
    <cfRule type="cellIs" dxfId="498" priority="34" operator="equal">
      <formula>"绿色"</formula>
    </cfRule>
    <cfRule type="cellIs" dxfId="497" priority="35" operator="equal">
      <formula>"黑色"</formula>
    </cfRule>
  </conditionalFormatting>
  <conditionalFormatting sqref="H33">
    <cfRule type="cellIs" dxfId="496" priority="36" operator="equal">
      <formula>"橙色"</formula>
    </cfRule>
    <cfRule type="cellIs" dxfId="495" priority="37" operator="equal">
      <formula>"橙色"</formula>
    </cfRule>
    <cfRule type="cellIs" dxfId="494" priority="38" operator="equal">
      <formula>"红色"</formula>
    </cfRule>
    <cfRule type="cellIs" dxfId="493" priority="39" operator="equal">
      <formula>"紫色"</formula>
    </cfRule>
    <cfRule type="cellIs" dxfId="492" priority="40" operator="equal">
      <formula>"蓝色"</formula>
    </cfRule>
    <cfRule type="cellIs" dxfId="491" priority="41" operator="equal">
      <formula>"绿色"</formula>
    </cfRule>
    <cfRule type="cellIs" dxfId="490" priority="42" operator="equal">
      <formula>"黑色"</formula>
    </cfRule>
  </conditionalFormatting>
  <conditionalFormatting sqref="M33">
    <cfRule type="cellIs" dxfId="489" priority="43" operator="equal">
      <formula>"橙色"</formula>
    </cfRule>
    <cfRule type="cellIs" dxfId="488" priority="44" operator="equal">
      <formula>"橙色"</formula>
    </cfRule>
    <cfRule type="cellIs" dxfId="487" priority="45" operator="equal">
      <formula>"红色"</formula>
    </cfRule>
    <cfRule type="cellIs" dxfId="486" priority="46" operator="equal">
      <formula>"紫色"</formula>
    </cfRule>
    <cfRule type="cellIs" dxfId="485" priority="47" operator="equal">
      <formula>"蓝色"</formula>
    </cfRule>
    <cfRule type="cellIs" dxfId="484" priority="48" operator="equal">
      <formula>"绿色"</formula>
    </cfRule>
    <cfRule type="cellIs" dxfId="483" priority="49" operator="equal">
      <formula>"黑色"</formula>
    </cfRule>
  </conditionalFormatting>
  <conditionalFormatting sqref="R33">
    <cfRule type="cellIs" dxfId="482" priority="50" operator="equal">
      <formula>"橙色"</formula>
    </cfRule>
    <cfRule type="cellIs" dxfId="481" priority="51" operator="equal">
      <formula>"橙色"</formula>
    </cfRule>
    <cfRule type="cellIs" dxfId="480" priority="52" operator="equal">
      <formula>"红色"</formula>
    </cfRule>
    <cfRule type="cellIs" dxfId="479" priority="53" operator="equal">
      <formula>"紫色"</formula>
    </cfRule>
    <cfRule type="cellIs" dxfId="478" priority="54" operator="equal">
      <formula>"蓝色"</formula>
    </cfRule>
    <cfRule type="cellIs" dxfId="477" priority="55" operator="equal">
      <formula>"绿色"</formula>
    </cfRule>
    <cfRule type="cellIs" dxfId="476" priority="56" operator="equal">
      <formula>"黑色"</formula>
    </cfRule>
  </conditionalFormatting>
  <conditionalFormatting sqref="H59 C59">
    <cfRule type="cellIs" dxfId="475" priority="22" operator="equal">
      <formula>"橙色"</formula>
    </cfRule>
    <cfRule type="cellIs" dxfId="474" priority="23" operator="equal">
      <formula>"橙色"</formula>
    </cfRule>
    <cfRule type="cellIs" dxfId="473" priority="24" operator="equal">
      <formula>"红色"</formula>
    </cfRule>
    <cfRule type="cellIs" dxfId="472" priority="25" operator="equal">
      <formula>"紫色"</formula>
    </cfRule>
    <cfRule type="cellIs" dxfId="471" priority="26" operator="equal">
      <formula>"蓝色"</formula>
    </cfRule>
    <cfRule type="cellIs" dxfId="470" priority="27" operator="equal">
      <formula>"绿色"</formula>
    </cfRule>
    <cfRule type="cellIs" dxfId="469" priority="28" operator="equal">
      <formula>"黑色"</formula>
    </cfRule>
  </conditionalFormatting>
  <conditionalFormatting sqref="R59 M59">
    <cfRule type="cellIs" dxfId="468" priority="15" operator="equal">
      <formula>"橙色"</formula>
    </cfRule>
    <cfRule type="cellIs" dxfId="467" priority="16" operator="equal">
      <formula>"橙色"</formula>
    </cfRule>
    <cfRule type="cellIs" dxfId="466" priority="17" operator="equal">
      <formula>"红色"</formula>
    </cfRule>
    <cfRule type="cellIs" dxfId="465" priority="18" operator="equal">
      <formula>"紫色"</formula>
    </cfRule>
    <cfRule type="cellIs" dxfId="464" priority="19" operator="equal">
      <formula>"蓝色"</formula>
    </cfRule>
    <cfRule type="cellIs" dxfId="463" priority="20" operator="equal">
      <formula>"绿色"</formula>
    </cfRule>
    <cfRule type="cellIs" dxfId="462" priority="21" operator="equal">
      <formula>"黑色"</formula>
    </cfRule>
  </conditionalFormatting>
  <conditionalFormatting sqref="R85 M85 H85 C85">
    <cfRule type="cellIs" dxfId="461" priority="8" operator="equal">
      <formula>"橙色"</formula>
    </cfRule>
    <cfRule type="cellIs" dxfId="460" priority="9" operator="equal">
      <formula>"橙色"</formula>
    </cfRule>
    <cfRule type="cellIs" dxfId="459" priority="10" operator="equal">
      <formula>"红色"</formula>
    </cfRule>
    <cfRule type="cellIs" dxfId="458" priority="11" operator="equal">
      <formula>"紫色"</formula>
    </cfRule>
    <cfRule type="cellIs" dxfId="457" priority="12" operator="equal">
      <formula>"蓝色"</formula>
    </cfRule>
    <cfRule type="cellIs" dxfId="456" priority="13" operator="equal">
      <formula>"绿色"</formula>
    </cfRule>
    <cfRule type="cellIs" dxfId="455" priority="14" operator="equal">
      <formula>"黑色"</formula>
    </cfRule>
  </conditionalFormatting>
  <conditionalFormatting sqref="H111 C111">
    <cfRule type="cellIs" dxfId="454" priority="1" operator="equal">
      <formula>"橙色"</formula>
    </cfRule>
    <cfRule type="cellIs" dxfId="453" priority="2" operator="equal">
      <formula>"橙色"</formula>
    </cfRule>
    <cfRule type="cellIs" dxfId="452" priority="3" operator="equal">
      <formula>"红色"</formula>
    </cfRule>
    <cfRule type="cellIs" dxfId="451" priority="4" operator="equal">
      <formula>"紫色"</formula>
    </cfRule>
    <cfRule type="cellIs" dxfId="450" priority="5" operator="equal">
      <formula>"蓝色"</formula>
    </cfRule>
    <cfRule type="cellIs" dxfId="449" priority="6" operator="equal">
      <formula>"绿色"</formula>
    </cfRule>
    <cfRule type="cellIs" dxfId="448" priority="7" operator="equal">
      <formula>"黑色"</formula>
    </cfRule>
  </conditionalFormatting>
  <dataValidations count="6">
    <dataValidation type="list" allowBlank="1" showInputMessage="1" showErrorMessage="1" sqref="E4 J4 O4 T4 E30 J30 O30 T30 E56 J56 O56 T56 E82 J82 O82 T82 E108 J108" xr:uid="{00000000-0002-0000-09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xr:uid="{00000000-0002-0000-0900-000001000000}">
      <formula1>"[下拉],远程冷兵器,远程热兵器"</formula1>
    </dataValidation>
    <dataValidation type="list" allowBlank="1" showInputMessage="1" showErrorMessage="1" sqref="E5 J5 O5 T5 E31 J31 O31 T31 E57 J57 O57 T57 E83 J83 O83 T83 E109 J109" xr:uid="{00000000-0002-0000-0900-000002000000}">
      <formula1>"0,50,100,150,200,250"</formula1>
    </dataValidation>
    <dataValidation type="list" allowBlank="1" showInputMessage="1" showErrorMessage="1" sqref="D3 I3 N3 S3 D29 I29 N29 S29 D55 I55 N55 D81 I81 N81 S81 D107 I107" xr:uid="{00000000-0002-0000-0900-000003000000}">
      <formula1>"[下拉],驽,弓,非自动枪,半自动枪,全自动枪"</formula1>
    </dataValidation>
    <dataValidation allowBlank="1" showInputMessage="1" showErrorMessage="1" sqref="E3 J3 O3 T3 E29 J29 O29 T29 E55 J55 O55 T55 E81 J81 O81 T81 E107 J107" xr:uid="{00000000-0002-0000-0900-000004000000}"/>
    <dataValidation type="list" allowBlank="1" showInputMessage="1" showErrorMessage="1" sqref="S55" xr:uid="{00000000-0002-0000-0900-000005000000}">
      <formula1>"[下拉],弩,弓,非自动枪械（0射速）,半自动枪械（1射速）,全自动枪械（2射速）"</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2"/>
  <dimension ref="B2:T103"/>
  <sheetViews>
    <sheetView topLeftCell="A62" zoomScale="130" zoomScaleNormal="130" workbookViewId="0">
      <selection activeCell="G88" sqref="G88:H93"/>
    </sheetView>
  </sheetViews>
  <sheetFormatPr defaultColWidth="8.875" defaultRowHeight="12" customHeight="1" x14ac:dyDescent="0.15"/>
  <cols>
    <col min="1" max="16384" width="8.875" style="1"/>
  </cols>
  <sheetData>
    <row r="2" spans="2:20" ht="12" customHeight="1" x14ac:dyDescent="0.15">
      <c r="B2" s="6" t="s">
        <v>364</v>
      </c>
      <c r="C2" s="72" t="s">
        <v>37</v>
      </c>
      <c r="D2" s="10" t="s">
        <v>365</v>
      </c>
      <c r="E2" s="73" t="str">
        <f>E3</f>
        <v>SMG</v>
      </c>
      <c r="G2" s="6" t="s">
        <v>364</v>
      </c>
      <c r="H2" s="72" t="s">
        <v>64</v>
      </c>
      <c r="I2" s="10" t="s">
        <v>365</v>
      </c>
      <c r="J2" s="73" t="str">
        <f>J3</f>
        <v>突击步枪</v>
      </c>
      <c r="L2" s="6" t="s">
        <v>364</v>
      </c>
      <c r="M2" s="72" t="s">
        <v>51</v>
      </c>
      <c r="N2" s="10" t="s">
        <v>365</v>
      </c>
      <c r="O2" s="73" t="str">
        <f>O3</f>
        <v>霰弹枪</v>
      </c>
      <c r="Q2" s="6" t="s">
        <v>364</v>
      </c>
      <c r="R2" s="72" t="s">
        <v>104</v>
      </c>
      <c r="S2" s="10" t="s">
        <v>365</v>
      </c>
      <c r="T2" s="73" t="str">
        <f>T3</f>
        <v>机枪</v>
      </c>
    </row>
    <row r="3" spans="2:20" ht="12" customHeight="1" x14ac:dyDescent="0.15">
      <c r="B3" s="6" t="s">
        <v>366</v>
      </c>
      <c r="C3" s="7" t="s">
        <v>1070</v>
      </c>
      <c r="D3" s="7" t="s">
        <v>1246</v>
      </c>
      <c r="E3" s="8" t="s">
        <v>1247</v>
      </c>
      <c r="G3" s="6" t="s">
        <v>366</v>
      </c>
      <c r="H3" s="7" t="s">
        <v>1070</v>
      </c>
      <c r="I3" s="7" t="s">
        <v>1246</v>
      </c>
      <c r="J3" s="8" t="s">
        <v>1248</v>
      </c>
      <c r="L3" s="6" t="s">
        <v>366</v>
      </c>
      <c r="M3" s="7" t="s">
        <v>1070</v>
      </c>
      <c r="N3" s="7" t="s">
        <v>1246</v>
      </c>
      <c r="O3" s="8" t="s">
        <v>1249</v>
      </c>
      <c r="Q3" s="6" t="s">
        <v>366</v>
      </c>
      <c r="R3" s="7" t="s">
        <v>1070</v>
      </c>
      <c r="S3" s="7" t="s">
        <v>1246</v>
      </c>
      <c r="T3" s="8" t="s">
        <v>1250</v>
      </c>
    </row>
    <row r="4" spans="2:20" ht="12" customHeight="1" x14ac:dyDescent="0.15">
      <c r="B4" s="6" t="s">
        <v>370</v>
      </c>
      <c r="C4" s="12" t="str">
        <f>IF(E4/10&lt;1,"",E4/10&amp;"D5")</f>
        <v>9D5</v>
      </c>
      <c r="D4" s="10" t="s">
        <v>371</v>
      </c>
      <c r="E4" s="11">
        <v>90</v>
      </c>
      <c r="G4" s="6" t="s">
        <v>370</v>
      </c>
      <c r="H4" s="12" t="str">
        <f>IF(J4/10&lt;1,"",J4/10&amp;"D5")</f>
        <v>13D5</v>
      </c>
      <c r="I4" s="10" t="s">
        <v>371</v>
      </c>
      <c r="J4" s="11">
        <v>130</v>
      </c>
      <c r="L4" s="6" t="s">
        <v>370</v>
      </c>
      <c r="M4" s="12" t="str">
        <f>IF(O4/10&lt;1,"",O4/10&amp;"D5")</f>
        <v>23D5</v>
      </c>
      <c r="N4" s="10" t="s">
        <v>371</v>
      </c>
      <c r="O4" s="11">
        <v>230</v>
      </c>
      <c r="Q4" s="6" t="s">
        <v>370</v>
      </c>
      <c r="R4" s="12" t="str">
        <f>IF(T4/10&lt;1,"",T4/10&amp;"D5")</f>
        <v>30D5</v>
      </c>
      <c r="S4" s="10" t="s">
        <v>371</v>
      </c>
      <c r="T4" s="11">
        <v>300</v>
      </c>
    </row>
    <row r="5" spans="2:20" ht="12" customHeight="1" x14ac:dyDescent="0.15">
      <c r="B5" s="6" t="s">
        <v>1074</v>
      </c>
      <c r="C5" s="19">
        <f>E5/50+1</f>
        <v>3</v>
      </c>
      <c r="D5" s="6" t="s">
        <v>1090</v>
      </c>
      <c r="E5" s="11">
        <v>100</v>
      </c>
      <c r="G5" s="6" t="s">
        <v>1074</v>
      </c>
      <c r="H5" s="19">
        <f>J5/50+1</f>
        <v>4</v>
      </c>
      <c r="I5" s="6" t="s">
        <v>1090</v>
      </c>
      <c r="J5" s="11">
        <v>150</v>
      </c>
      <c r="L5" s="6" t="s">
        <v>1074</v>
      </c>
      <c r="M5" s="19">
        <f>O5/50+1</f>
        <v>3</v>
      </c>
      <c r="N5" s="6" t="s">
        <v>1090</v>
      </c>
      <c r="O5" s="11">
        <v>100</v>
      </c>
      <c r="Q5" s="6" t="s">
        <v>1074</v>
      </c>
      <c r="R5" s="19">
        <f>T5/50+1</f>
        <v>6</v>
      </c>
      <c r="S5" s="6" t="s">
        <v>1090</v>
      </c>
      <c r="T5" s="11">
        <v>250</v>
      </c>
    </row>
    <row r="6" spans="2:20" ht="12" customHeight="1" x14ac:dyDescent="0.15">
      <c r="B6" s="6" t="s">
        <v>1077</v>
      </c>
      <c r="C6" s="19">
        <f>E6*5</f>
        <v>100</v>
      </c>
      <c r="D6" s="10" t="s">
        <v>1078</v>
      </c>
      <c r="E6" s="11">
        <v>20</v>
      </c>
      <c r="G6" s="6" t="s">
        <v>1077</v>
      </c>
      <c r="H6" s="19">
        <f>J6*5</f>
        <v>450</v>
      </c>
      <c r="I6" s="10" t="s">
        <v>1078</v>
      </c>
      <c r="J6" s="11">
        <v>90</v>
      </c>
      <c r="L6" s="6" t="s">
        <v>1077</v>
      </c>
      <c r="M6" s="19">
        <f>O6*5</f>
        <v>100</v>
      </c>
      <c r="N6" s="10" t="s">
        <v>1078</v>
      </c>
      <c r="O6" s="11">
        <v>20</v>
      </c>
      <c r="Q6" s="6" t="s">
        <v>1077</v>
      </c>
      <c r="R6" s="19">
        <f>T6*5</f>
        <v>250</v>
      </c>
      <c r="S6" s="10" t="s">
        <v>1078</v>
      </c>
      <c r="T6" s="11">
        <v>50</v>
      </c>
    </row>
    <row r="7" spans="2:20" ht="12" customHeight="1" x14ac:dyDescent="0.15">
      <c r="B7" s="6" t="s">
        <v>372</v>
      </c>
      <c r="C7" s="29" t="str">
        <f>LOOKUP(C8,{0,201,401,601,901,1201,1501;"黑色","绿色","蓝色","紫色","红色","橙色","金色"})</f>
        <v>绿色</v>
      </c>
      <c r="D7" s="10" t="s">
        <v>373</v>
      </c>
      <c r="E7" s="13">
        <v>12</v>
      </c>
      <c r="G7" s="6" t="s">
        <v>372</v>
      </c>
      <c r="H7" s="29" t="str">
        <f>LOOKUP(H8,{0,201,401,601,901,1201,1501;"黑色","绿色","蓝色","紫色","红色","橙色","金色"})</f>
        <v>蓝色</v>
      </c>
      <c r="I7" s="10" t="s">
        <v>373</v>
      </c>
      <c r="J7" s="13">
        <v>24</v>
      </c>
      <c r="L7" s="6" t="s">
        <v>372</v>
      </c>
      <c r="M7" s="29" t="str">
        <f>LOOKUP(M8,{0,201,401,601,901,1201,1501;"黑色","绿色","蓝色","紫色","红色","橙色","金色"})</f>
        <v>蓝色</v>
      </c>
      <c r="N7" s="10" t="s">
        <v>373</v>
      </c>
      <c r="O7" s="13">
        <v>40</v>
      </c>
      <c r="Q7" s="6" t="s">
        <v>372</v>
      </c>
      <c r="R7" s="29" t="str">
        <f>LOOKUP(R8,{0,201,401,601,901,1201,1501;"黑色","绿色","蓝色","紫色","红色","橙色","金色"})</f>
        <v>紫色</v>
      </c>
      <c r="S7" s="10" t="s">
        <v>373</v>
      </c>
      <c r="T7" s="13">
        <v>60</v>
      </c>
    </row>
    <row r="8" spans="2:20" ht="12" customHeight="1" x14ac:dyDescent="0.15">
      <c r="B8" s="6" t="s">
        <v>374</v>
      </c>
      <c r="C8" s="19">
        <f>E4+E5+E6+C16+IF(D3="全自动枪",LOOKUP((E4+E5+E6+C16),{0,201,401,601,901,1201,1501;0,100,200,300,400,500,600}),0)</f>
        <v>310</v>
      </c>
      <c r="D8" s="10" t="s">
        <v>375</v>
      </c>
      <c r="E8" s="13">
        <v>3</v>
      </c>
      <c r="G8" s="6" t="s">
        <v>374</v>
      </c>
      <c r="H8" s="19">
        <f>J4+J5+J6+H16+IF(I3="全自动枪",LOOKUP((J4+J5+J6+H16),{0,201,401,601,901,1201,1501;0,100,200,300,400,500,600}),0)</f>
        <v>470</v>
      </c>
      <c r="I8" s="10" t="s">
        <v>375</v>
      </c>
      <c r="J8" s="13">
        <v>8</v>
      </c>
      <c r="L8" s="6" t="s">
        <v>374</v>
      </c>
      <c r="M8" s="19">
        <f>O4+O5+O6+M16+IF(N3="全自动枪",LOOKUP((O4+O5+O6+M16),{0,201,401,601,901,1201,1501;0,100,200,300,400,500,600}),0)</f>
        <v>450</v>
      </c>
      <c r="N8" s="10" t="s">
        <v>375</v>
      </c>
      <c r="O8" s="13">
        <v>9</v>
      </c>
      <c r="Q8" s="6" t="s">
        <v>374</v>
      </c>
      <c r="R8" s="19">
        <f>T4+T5+T6+R16+IF(S3="全自动枪",LOOKUP((T4+T5+T6+R16),{0,201,401,601,901,1201,1501;0,100,200,300,400,500,600}),0)</f>
        <v>800</v>
      </c>
      <c r="S8" s="10" t="s">
        <v>375</v>
      </c>
      <c r="T8" s="13">
        <v>12</v>
      </c>
    </row>
    <row r="9" spans="2:20" ht="12" customHeight="1" x14ac:dyDescent="0.15">
      <c r="B9" s="6" t="s">
        <v>376</v>
      </c>
      <c r="C9" s="19">
        <f>C8*20</f>
        <v>6200</v>
      </c>
      <c r="D9" s="10" t="s">
        <v>377</v>
      </c>
      <c r="E9" s="74">
        <f>C8</f>
        <v>310</v>
      </c>
      <c r="G9" s="6" t="s">
        <v>376</v>
      </c>
      <c r="H9" s="19">
        <f>H8*20</f>
        <v>9400</v>
      </c>
      <c r="I9" s="10" t="s">
        <v>377</v>
      </c>
      <c r="J9" s="74">
        <f>H8</f>
        <v>470</v>
      </c>
      <c r="L9" s="6" t="s">
        <v>376</v>
      </c>
      <c r="M9" s="19">
        <f>M8*20</f>
        <v>9000</v>
      </c>
      <c r="N9" s="10" t="s">
        <v>377</v>
      </c>
      <c r="O9" s="74">
        <f>M8</f>
        <v>450</v>
      </c>
      <c r="Q9" s="6" t="s">
        <v>376</v>
      </c>
      <c r="R9" s="19">
        <f>R8*20</f>
        <v>16000</v>
      </c>
      <c r="S9" s="10" t="s">
        <v>377</v>
      </c>
      <c r="T9" s="74">
        <f>R8</f>
        <v>800</v>
      </c>
    </row>
    <row r="10" spans="2:20" ht="12" customHeight="1" x14ac:dyDescent="0.15">
      <c r="B10" s="196" t="s">
        <v>384</v>
      </c>
      <c r="C10" s="197"/>
      <c r="D10" s="193" t="s">
        <v>1251</v>
      </c>
      <c r="E10" s="194"/>
      <c r="G10" s="196" t="s">
        <v>384</v>
      </c>
      <c r="H10" s="197"/>
      <c r="I10" s="193" t="s">
        <v>1252</v>
      </c>
      <c r="J10" s="194"/>
      <c r="L10" s="196" t="s">
        <v>384</v>
      </c>
      <c r="M10" s="197"/>
      <c r="N10" s="193" t="s">
        <v>1253</v>
      </c>
      <c r="O10" s="194"/>
      <c r="Q10" s="196" t="s">
        <v>384</v>
      </c>
      <c r="R10" s="197"/>
      <c r="S10" s="193" t="s">
        <v>1254</v>
      </c>
      <c r="T10" s="194"/>
    </row>
    <row r="11" spans="2:20" ht="12" customHeight="1" x14ac:dyDescent="0.15">
      <c r="B11" s="196"/>
      <c r="C11" s="197"/>
      <c r="D11" s="195"/>
      <c r="E11" s="141"/>
      <c r="G11" s="196"/>
      <c r="H11" s="197"/>
      <c r="I11" s="195"/>
      <c r="J11" s="141"/>
      <c r="L11" s="196"/>
      <c r="M11" s="197"/>
      <c r="N11" s="195"/>
      <c r="O11" s="141"/>
      <c r="Q11" s="196"/>
      <c r="R11" s="197"/>
      <c r="S11" s="195"/>
      <c r="T11" s="141"/>
    </row>
    <row r="12" spans="2:20" ht="12" customHeight="1" x14ac:dyDescent="0.15">
      <c r="B12" s="196"/>
      <c r="C12" s="197"/>
      <c r="D12" s="195"/>
      <c r="E12" s="141"/>
      <c r="G12" s="196"/>
      <c r="H12" s="197"/>
      <c r="I12" s="195"/>
      <c r="J12" s="141"/>
      <c r="L12" s="196"/>
      <c r="M12" s="197"/>
      <c r="N12" s="195"/>
      <c r="O12" s="141"/>
      <c r="Q12" s="196"/>
      <c r="R12" s="197"/>
      <c r="S12" s="195"/>
      <c r="T12" s="141"/>
    </row>
    <row r="13" spans="2:20" ht="12" customHeight="1" x14ac:dyDescent="0.15">
      <c r="B13" s="196"/>
      <c r="C13" s="197"/>
      <c r="D13" s="195"/>
      <c r="E13" s="141"/>
      <c r="G13" s="196"/>
      <c r="H13" s="197"/>
      <c r="I13" s="195"/>
      <c r="J13" s="141"/>
      <c r="L13" s="196"/>
      <c r="M13" s="197"/>
      <c r="N13" s="195"/>
      <c r="O13" s="141"/>
      <c r="Q13" s="196"/>
      <c r="R13" s="197"/>
      <c r="S13" s="195"/>
      <c r="T13" s="141"/>
    </row>
    <row r="14" spans="2:20" ht="12" customHeight="1" x14ac:dyDescent="0.15">
      <c r="B14" s="196"/>
      <c r="C14" s="197"/>
      <c r="D14" s="195"/>
      <c r="E14" s="141"/>
      <c r="G14" s="196"/>
      <c r="H14" s="197"/>
      <c r="I14" s="195"/>
      <c r="J14" s="141"/>
      <c r="L14" s="196"/>
      <c r="M14" s="197"/>
      <c r="N14" s="195"/>
      <c r="O14" s="141"/>
      <c r="Q14" s="196"/>
      <c r="R14" s="197"/>
      <c r="S14" s="195"/>
      <c r="T14" s="141"/>
    </row>
    <row r="15" spans="2:20" ht="12" customHeight="1" x14ac:dyDescent="0.15">
      <c r="B15" s="196"/>
      <c r="C15" s="197"/>
      <c r="D15" s="195"/>
      <c r="E15" s="141"/>
      <c r="G15" s="196"/>
      <c r="H15" s="197"/>
      <c r="I15" s="195"/>
      <c r="J15" s="141"/>
      <c r="L15" s="196"/>
      <c r="M15" s="197"/>
      <c r="N15" s="195"/>
      <c r="O15" s="141"/>
      <c r="Q15" s="196"/>
      <c r="R15" s="197"/>
      <c r="S15" s="195"/>
      <c r="T15" s="141"/>
    </row>
    <row r="16" spans="2:20" ht="12" customHeight="1" x14ac:dyDescent="0.15">
      <c r="B16" s="75" t="s">
        <v>386</v>
      </c>
      <c r="C16" s="76">
        <v>0</v>
      </c>
      <c r="D16" s="195"/>
      <c r="E16" s="141"/>
      <c r="G16" s="75" t="s">
        <v>386</v>
      </c>
      <c r="H16" s="76">
        <v>0</v>
      </c>
      <c r="I16" s="195"/>
      <c r="J16" s="141"/>
      <c r="L16" s="75" t="s">
        <v>386</v>
      </c>
      <c r="M16" s="76">
        <v>0</v>
      </c>
      <c r="N16" s="195"/>
      <c r="O16" s="141"/>
      <c r="Q16" s="75" t="s">
        <v>386</v>
      </c>
      <c r="R16" s="76">
        <v>0</v>
      </c>
      <c r="S16" s="195"/>
      <c r="T16" s="141"/>
    </row>
    <row r="17" spans="2:20" ht="12" customHeight="1" x14ac:dyDescent="0.15">
      <c r="B17" s="146"/>
      <c r="C17" s="147"/>
      <c r="D17" s="147"/>
      <c r="E17" s="148"/>
      <c r="G17" s="146"/>
      <c r="H17" s="147"/>
      <c r="I17" s="147"/>
      <c r="J17" s="148"/>
      <c r="L17" s="146"/>
      <c r="M17" s="147"/>
      <c r="N17" s="147"/>
      <c r="O17" s="148"/>
      <c r="Q17" s="146"/>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98" t="s">
        <v>1255</v>
      </c>
      <c r="C25" s="199"/>
      <c r="D25" s="199"/>
      <c r="E25" s="200"/>
      <c r="G25" s="198" t="s">
        <v>1208</v>
      </c>
      <c r="H25" s="199"/>
      <c r="I25" s="199"/>
      <c r="J25" s="200"/>
      <c r="L25" s="198" t="s">
        <v>1208</v>
      </c>
      <c r="M25" s="199"/>
      <c r="N25" s="199"/>
      <c r="O25" s="200"/>
      <c r="Q25" s="198" t="s">
        <v>406</v>
      </c>
      <c r="R25" s="199"/>
      <c r="S25" s="199"/>
      <c r="T25" s="200"/>
    </row>
    <row r="28" spans="2:20" ht="12" customHeight="1" x14ac:dyDescent="0.15">
      <c r="B28" s="6" t="s">
        <v>364</v>
      </c>
      <c r="C28" s="72" t="s">
        <v>130</v>
      </c>
      <c r="D28" s="10" t="s">
        <v>365</v>
      </c>
      <c r="E28" s="73" t="str">
        <f>E29</f>
        <v>SMG</v>
      </c>
      <c r="G28" s="6" t="s">
        <v>364</v>
      </c>
      <c r="H28" s="72" t="s">
        <v>168</v>
      </c>
      <c r="I28" s="10" t="s">
        <v>365</v>
      </c>
      <c r="J28" s="73" t="str">
        <f>J29</f>
        <v>机枪</v>
      </c>
      <c r="L28" s="6" t="s">
        <v>364</v>
      </c>
      <c r="M28" s="72" t="s">
        <v>180</v>
      </c>
      <c r="N28" s="10" t="s">
        <v>365</v>
      </c>
      <c r="O28" s="73" t="str">
        <f>O29</f>
        <v>特殊武器</v>
      </c>
      <c r="Q28" s="6" t="s">
        <v>364</v>
      </c>
      <c r="R28" s="72" t="s">
        <v>78</v>
      </c>
      <c r="S28" s="10" t="s">
        <v>365</v>
      </c>
      <c r="T28" s="73" t="str">
        <f>T29</f>
        <v>步枪</v>
      </c>
    </row>
    <row r="29" spans="2:20" ht="12" customHeight="1" x14ac:dyDescent="0.15">
      <c r="B29" s="6" t="s">
        <v>366</v>
      </c>
      <c r="C29" s="7" t="s">
        <v>1070</v>
      </c>
      <c r="D29" s="7" t="s">
        <v>1246</v>
      </c>
      <c r="E29" s="8" t="s">
        <v>1247</v>
      </c>
      <c r="G29" s="6" t="s">
        <v>366</v>
      </c>
      <c r="H29" s="7" t="s">
        <v>1070</v>
      </c>
      <c r="I29" s="7" t="s">
        <v>1246</v>
      </c>
      <c r="J29" s="8" t="s">
        <v>1250</v>
      </c>
      <c r="L29" s="6" t="s">
        <v>366</v>
      </c>
      <c r="M29" s="7" t="s">
        <v>1070</v>
      </c>
      <c r="N29" s="7" t="s">
        <v>1246</v>
      </c>
      <c r="O29" s="8" t="s">
        <v>1026</v>
      </c>
      <c r="Q29" s="6" t="s">
        <v>366</v>
      </c>
      <c r="R29" s="7" t="s">
        <v>1070</v>
      </c>
      <c r="S29" s="7" t="s">
        <v>1246</v>
      </c>
      <c r="T29" s="8" t="s">
        <v>1256</v>
      </c>
    </row>
    <row r="30" spans="2:20" ht="12" customHeight="1" x14ac:dyDescent="0.15">
      <c r="B30" s="6" t="s">
        <v>370</v>
      </c>
      <c r="C30" s="12" t="str">
        <f>IF(E30/10&lt;1,"",E30/10&amp;"D5")</f>
        <v>30D5</v>
      </c>
      <c r="D30" s="10" t="s">
        <v>371</v>
      </c>
      <c r="E30" s="11">
        <v>300</v>
      </c>
      <c r="G30" s="6" t="s">
        <v>370</v>
      </c>
      <c r="H30" s="12" t="str">
        <f>IF(J30/10&lt;1,"",J30/10&amp;"D5")</f>
        <v>45D5</v>
      </c>
      <c r="I30" s="10" t="s">
        <v>371</v>
      </c>
      <c r="J30" s="11">
        <v>450</v>
      </c>
      <c r="L30" s="6" t="s">
        <v>370</v>
      </c>
      <c r="M30" s="12" t="str">
        <f>IF(O30/10&lt;1,"",O30/10&amp;"D5")</f>
        <v>50D5</v>
      </c>
      <c r="N30" s="10" t="s">
        <v>371</v>
      </c>
      <c r="O30" s="11">
        <v>500</v>
      </c>
      <c r="Q30" s="6" t="s">
        <v>370</v>
      </c>
      <c r="R30" s="12" t="str">
        <f>IF(T30/10&lt;1,"",T30/10&amp;"D5")</f>
        <v>20D5</v>
      </c>
      <c r="S30" s="10" t="s">
        <v>371</v>
      </c>
      <c r="T30" s="11">
        <v>200</v>
      </c>
    </row>
    <row r="31" spans="2:20" ht="12" customHeight="1" x14ac:dyDescent="0.15">
      <c r="B31" s="6" t="s">
        <v>1074</v>
      </c>
      <c r="C31" s="19">
        <f>E31/50+1</f>
        <v>4</v>
      </c>
      <c r="D31" s="6" t="s">
        <v>1090</v>
      </c>
      <c r="E31" s="11">
        <v>150</v>
      </c>
      <c r="G31" s="6" t="s">
        <v>1074</v>
      </c>
      <c r="H31" s="19">
        <f>J31/50+1</f>
        <v>6</v>
      </c>
      <c r="I31" s="6" t="s">
        <v>1090</v>
      </c>
      <c r="J31" s="11">
        <v>250</v>
      </c>
      <c r="L31" s="6" t="s">
        <v>1074</v>
      </c>
      <c r="M31" s="19">
        <f>O31/50+1+5</f>
        <v>11</v>
      </c>
      <c r="N31" s="6" t="s">
        <v>1090</v>
      </c>
      <c r="O31" s="11">
        <v>250</v>
      </c>
      <c r="Q31" s="6" t="s">
        <v>1074</v>
      </c>
      <c r="R31" s="19">
        <f>T31/50+1</f>
        <v>3</v>
      </c>
      <c r="S31" s="6" t="s">
        <v>1090</v>
      </c>
      <c r="T31" s="11">
        <v>100</v>
      </c>
    </row>
    <row r="32" spans="2:20" ht="12" customHeight="1" x14ac:dyDescent="0.15">
      <c r="B32" s="6" t="s">
        <v>1077</v>
      </c>
      <c r="C32" s="19">
        <f>E32*5</f>
        <v>400</v>
      </c>
      <c r="D32" s="10" t="s">
        <v>1078</v>
      </c>
      <c r="E32" s="11">
        <v>80</v>
      </c>
      <c r="G32" s="6" t="s">
        <v>1077</v>
      </c>
      <c r="H32" s="19">
        <f>J32*5</f>
        <v>500</v>
      </c>
      <c r="I32" s="10" t="s">
        <v>1078</v>
      </c>
      <c r="J32" s="11">
        <v>100</v>
      </c>
      <c r="L32" s="6" t="s">
        <v>1077</v>
      </c>
      <c r="M32" s="19">
        <f>O32*5</f>
        <v>2000</v>
      </c>
      <c r="N32" s="10" t="s">
        <v>1078</v>
      </c>
      <c r="O32" s="11">
        <v>400</v>
      </c>
      <c r="Q32" s="6" t="s">
        <v>1077</v>
      </c>
      <c r="R32" s="19">
        <f>T32*5</f>
        <v>500</v>
      </c>
      <c r="S32" s="10" t="s">
        <v>1078</v>
      </c>
      <c r="T32" s="11">
        <v>100</v>
      </c>
    </row>
    <row r="33" spans="2:20" ht="12" customHeight="1" x14ac:dyDescent="0.15">
      <c r="B33" s="6" t="s">
        <v>372</v>
      </c>
      <c r="C33" s="29" t="str">
        <f>LOOKUP(C34,{0,201,401,601,901,1201,1501;"黑色","绿色","蓝色","紫色","红色","橙色","金色"})</f>
        <v>红色</v>
      </c>
      <c r="D33" s="10" t="s">
        <v>373</v>
      </c>
      <c r="E33" s="13">
        <v>40</v>
      </c>
      <c r="G33" s="6" t="s">
        <v>372</v>
      </c>
      <c r="H33" s="29" t="str">
        <f>LOOKUP(H34,{0,201,401,601,901,1201,1501;"黑色","绿色","蓝色","紫色","红色","橙色","金色"})</f>
        <v>金色</v>
      </c>
      <c r="I33" s="10" t="s">
        <v>373</v>
      </c>
      <c r="J33" s="13">
        <v>80</v>
      </c>
      <c r="L33" s="6" t="s">
        <v>372</v>
      </c>
      <c r="M33" s="29" t="str">
        <f>LOOKUP(M34,{0,201,401,601,901,1201,1501;"黑色","绿色","蓝色","紫色","红色","橙色","金色"})</f>
        <v>金色</v>
      </c>
      <c r="N33" s="10" t="s">
        <v>373</v>
      </c>
      <c r="O33" s="13">
        <v>20</v>
      </c>
      <c r="Q33" s="6" t="s">
        <v>372</v>
      </c>
      <c r="R33" s="29" t="str">
        <f>LOOKUP(R34,{0,201,401,601,901,1201,1501;"黑色","绿色","蓝色","紫色","红色","橙色","金色"})</f>
        <v>蓝色</v>
      </c>
      <c r="S33" s="10" t="s">
        <v>373</v>
      </c>
      <c r="T33" s="13">
        <v>8</v>
      </c>
    </row>
    <row r="34" spans="2:20" ht="12" customHeight="1" x14ac:dyDescent="0.15">
      <c r="B34" s="6" t="s">
        <v>374</v>
      </c>
      <c r="C34" s="19">
        <f>E30+E31+E32+C42+IF(D29="全自动枪",LOOKUP((E30+E31+E32+C42),{0,201,401,601,901,1201,1501;0,100,200,300,400,500,600}),0)</f>
        <v>1030</v>
      </c>
      <c r="D34" s="10" t="s">
        <v>375</v>
      </c>
      <c r="E34" s="13">
        <v>6</v>
      </c>
      <c r="G34" s="6" t="s">
        <v>374</v>
      </c>
      <c r="H34" s="19">
        <f>J30+J31+J32+H42+IF(I29="全自动枪",LOOKUP((J30+J31+J32+H42),{0,201,401,601,901,1201,1501;0,100,200,300,400,500,600}),0)</f>
        <v>1600</v>
      </c>
      <c r="I34" s="10" t="s">
        <v>375</v>
      </c>
      <c r="J34" s="13">
        <v>14</v>
      </c>
      <c r="L34" s="6" t="s">
        <v>374</v>
      </c>
      <c r="M34" s="19">
        <f>O30+O31+O32+M42+IF(N29="全自动枪",LOOKUP((O30+O31+O32+M42),{0,201,401,601,901,1201,1501;0,100,200,300,400,500,600}),0)</f>
        <v>3450</v>
      </c>
      <c r="N34" s="10" t="s">
        <v>375</v>
      </c>
      <c r="O34" s="13">
        <v>16</v>
      </c>
      <c r="Q34" s="6" t="s">
        <v>374</v>
      </c>
      <c r="R34" s="19">
        <f>T30+T31+T32+R42+IF(S29="全自动枪",LOOKUP((T30+T31+T32+R42),{0,201,401,601,901,1201,1501;0,100,200,300,400,500,600}),0)</f>
        <v>500</v>
      </c>
      <c r="S34" s="10" t="s">
        <v>375</v>
      </c>
      <c r="T34" s="13">
        <v>10</v>
      </c>
    </row>
    <row r="35" spans="2:20" ht="12" customHeight="1" x14ac:dyDescent="0.15">
      <c r="B35" s="6" t="s">
        <v>376</v>
      </c>
      <c r="C35" s="19">
        <f>C34*20</f>
        <v>20600</v>
      </c>
      <c r="D35" s="10" t="s">
        <v>377</v>
      </c>
      <c r="E35" s="74">
        <f>C34</f>
        <v>1030</v>
      </c>
      <c r="G35" s="6" t="s">
        <v>376</v>
      </c>
      <c r="H35" s="19">
        <f>H34*20</f>
        <v>32000</v>
      </c>
      <c r="I35" s="10" t="s">
        <v>377</v>
      </c>
      <c r="J35" s="74">
        <f>H34</f>
        <v>1600</v>
      </c>
      <c r="L35" s="6" t="s">
        <v>376</v>
      </c>
      <c r="M35" s="19">
        <f>M34*20</f>
        <v>69000</v>
      </c>
      <c r="N35" s="10" t="s">
        <v>377</v>
      </c>
      <c r="O35" s="74">
        <f>M34</f>
        <v>3450</v>
      </c>
      <c r="Q35" s="6" t="s">
        <v>376</v>
      </c>
      <c r="R35" s="19">
        <f>R34*20</f>
        <v>10000</v>
      </c>
      <c r="S35" s="10" t="s">
        <v>377</v>
      </c>
      <c r="T35" s="74">
        <f>R34</f>
        <v>500</v>
      </c>
    </row>
    <row r="36" spans="2:20" ht="12" customHeight="1" x14ac:dyDescent="0.15">
      <c r="B36" s="196" t="s">
        <v>1257</v>
      </c>
      <c r="C36" s="197"/>
      <c r="D36" s="193" t="s">
        <v>1258</v>
      </c>
      <c r="E36" s="194"/>
      <c r="G36" s="196" t="s">
        <v>1259</v>
      </c>
      <c r="H36" s="197"/>
      <c r="I36" s="193" t="s">
        <v>1260</v>
      </c>
      <c r="J36" s="194"/>
      <c r="L36" s="196" t="s">
        <v>1261</v>
      </c>
      <c r="M36" s="197"/>
      <c r="N36" s="193" t="s">
        <v>1262</v>
      </c>
      <c r="O36" s="194"/>
      <c r="Q36" s="196" t="s">
        <v>384</v>
      </c>
      <c r="R36" s="197"/>
      <c r="S36" s="193" t="s">
        <v>1263</v>
      </c>
      <c r="T36" s="194"/>
    </row>
    <row r="37" spans="2:20" ht="12" customHeight="1" x14ac:dyDescent="0.15">
      <c r="B37" s="196"/>
      <c r="C37" s="197"/>
      <c r="D37" s="195"/>
      <c r="E37" s="141"/>
      <c r="G37" s="196"/>
      <c r="H37" s="197"/>
      <c r="I37" s="195"/>
      <c r="J37" s="141"/>
      <c r="L37" s="196"/>
      <c r="M37" s="197"/>
      <c r="N37" s="195"/>
      <c r="O37" s="141"/>
      <c r="Q37" s="196"/>
      <c r="R37" s="197"/>
      <c r="S37" s="195"/>
      <c r="T37" s="141"/>
    </row>
    <row r="38" spans="2:20" ht="12" customHeight="1" x14ac:dyDescent="0.15">
      <c r="B38" s="196"/>
      <c r="C38" s="197"/>
      <c r="D38" s="195"/>
      <c r="E38" s="141"/>
      <c r="G38" s="196"/>
      <c r="H38" s="197"/>
      <c r="I38" s="195"/>
      <c r="J38" s="141"/>
      <c r="L38" s="196"/>
      <c r="M38" s="197"/>
      <c r="N38" s="195"/>
      <c r="O38" s="141"/>
      <c r="Q38" s="196"/>
      <c r="R38" s="197"/>
      <c r="S38" s="195"/>
      <c r="T38" s="141"/>
    </row>
    <row r="39" spans="2:20" ht="12" customHeight="1" x14ac:dyDescent="0.15">
      <c r="B39" s="196"/>
      <c r="C39" s="197"/>
      <c r="D39" s="195"/>
      <c r="E39" s="141"/>
      <c r="G39" s="196"/>
      <c r="H39" s="197"/>
      <c r="I39" s="195"/>
      <c r="J39" s="141"/>
      <c r="L39" s="196"/>
      <c r="M39" s="197"/>
      <c r="N39" s="195"/>
      <c r="O39" s="141"/>
      <c r="Q39" s="196"/>
      <c r="R39" s="197"/>
      <c r="S39" s="195"/>
      <c r="T39" s="141"/>
    </row>
    <row r="40" spans="2:20" ht="12" customHeight="1" x14ac:dyDescent="0.15">
      <c r="B40" s="196"/>
      <c r="C40" s="197"/>
      <c r="D40" s="195"/>
      <c r="E40" s="141"/>
      <c r="G40" s="196"/>
      <c r="H40" s="197"/>
      <c r="I40" s="195"/>
      <c r="J40" s="141"/>
      <c r="L40" s="196"/>
      <c r="M40" s="197"/>
      <c r="N40" s="195"/>
      <c r="O40" s="141"/>
      <c r="Q40" s="196"/>
      <c r="R40" s="197"/>
      <c r="S40" s="195"/>
      <c r="T40" s="141"/>
    </row>
    <row r="41" spans="2:20" ht="12" customHeight="1" x14ac:dyDescent="0.15">
      <c r="B41" s="196"/>
      <c r="C41" s="197"/>
      <c r="D41" s="195"/>
      <c r="E41" s="141"/>
      <c r="G41" s="196"/>
      <c r="H41" s="197"/>
      <c r="I41" s="195"/>
      <c r="J41" s="141"/>
      <c r="L41" s="196"/>
      <c r="M41" s="197"/>
      <c r="N41" s="195"/>
      <c r="O41" s="141"/>
      <c r="Q41" s="196"/>
      <c r="R41" s="197"/>
      <c r="S41" s="195"/>
      <c r="T41" s="141"/>
    </row>
    <row r="42" spans="2:20" ht="12" customHeight="1" x14ac:dyDescent="0.15">
      <c r="B42" s="75" t="s">
        <v>386</v>
      </c>
      <c r="C42" s="76">
        <v>200</v>
      </c>
      <c r="D42" s="195"/>
      <c r="E42" s="141"/>
      <c r="G42" s="75" t="s">
        <v>386</v>
      </c>
      <c r="H42" s="76">
        <v>400</v>
      </c>
      <c r="I42" s="195"/>
      <c r="J42" s="141"/>
      <c r="L42" s="75" t="s">
        <v>386</v>
      </c>
      <c r="M42" s="76">
        <v>1700</v>
      </c>
      <c r="N42" s="195"/>
      <c r="O42" s="141"/>
      <c r="Q42" s="75" t="s">
        <v>386</v>
      </c>
      <c r="R42" s="76">
        <v>0</v>
      </c>
      <c r="S42" s="195"/>
      <c r="T42" s="141"/>
    </row>
    <row r="43" spans="2:20" ht="12" customHeight="1" x14ac:dyDescent="0.15">
      <c r="B43" s="146" t="s">
        <v>1264</v>
      </c>
      <c r="C43" s="147"/>
      <c r="D43" s="147"/>
      <c r="E43" s="148"/>
      <c r="G43" s="146"/>
      <c r="H43" s="147"/>
      <c r="I43" s="147"/>
      <c r="J43" s="148"/>
      <c r="L43" s="146" t="s">
        <v>1265</v>
      </c>
      <c r="M43" s="147"/>
      <c r="N43" s="147"/>
      <c r="O43" s="148"/>
      <c r="Q43" s="146" t="s">
        <v>479</v>
      </c>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98" t="s">
        <v>406</v>
      </c>
      <c r="C51" s="199"/>
      <c r="D51" s="199"/>
      <c r="E51" s="200"/>
      <c r="G51" s="198" t="s">
        <v>1266</v>
      </c>
      <c r="H51" s="199"/>
      <c r="I51" s="199"/>
      <c r="J51" s="200"/>
      <c r="L51" s="198" t="s">
        <v>1241</v>
      </c>
      <c r="M51" s="199"/>
      <c r="N51" s="199"/>
      <c r="O51" s="200"/>
      <c r="Q51" s="198" t="s">
        <v>481</v>
      </c>
      <c r="R51" s="199"/>
      <c r="S51" s="199"/>
      <c r="T51" s="200"/>
    </row>
    <row r="54" spans="2:20" ht="12" customHeight="1" x14ac:dyDescent="0.15">
      <c r="B54" s="6" t="s">
        <v>364</v>
      </c>
      <c r="C54" s="72" t="s">
        <v>156</v>
      </c>
      <c r="D54" s="10" t="s">
        <v>365</v>
      </c>
      <c r="E54" s="73" t="str">
        <f>E55</f>
        <v>机枪</v>
      </c>
      <c r="G54" s="6" t="s">
        <v>364</v>
      </c>
      <c r="H54" s="72" t="s">
        <v>143</v>
      </c>
      <c r="I54" s="10" t="s">
        <v>365</v>
      </c>
      <c r="J54" s="73" t="str">
        <f>J55</f>
        <v>步枪</v>
      </c>
      <c r="L54" s="6" t="s">
        <v>364</v>
      </c>
      <c r="M54" s="72" t="s">
        <v>117</v>
      </c>
      <c r="N54" s="10" t="s">
        <v>365</v>
      </c>
      <c r="O54" s="73" t="str">
        <f>O55</f>
        <v>步枪</v>
      </c>
      <c r="Q54" s="24" t="s">
        <v>364</v>
      </c>
      <c r="R54" s="77" t="s">
        <v>91</v>
      </c>
      <c r="S54" s="26" t="s">
        <v>365</v>
      </c>
      <c r="T54" s="73" t="str">
        <f>T55</f>
        <v>机枪</v>
      </c>
    </row>
    <row r="55" spans="2:20" ht="12" customHeight="1" x14ac:dyDescent="0.15">
      <c r="B55" s="6" t="s">
        <v>366</v>
      </c>
      <c r="C55" s="7" t="s">
        <v>1070</v>
      </c>
      <c r="D55" s="7" t="s">
        <v>1246</v>
      </c>
      <c r="E55" s="8" t="s">
        <v>1250</v>
      </c>
      <c r="G55" s="6" t="s">
        <v>366</v>
      </c>
      <c r="H55" s="7" t="s">
        <v>1070</v>
      </c>
      <c r="I55" s="7" t="s">
        <v>1246</v>
      </c>
      <c r="J55" s="8" t="s">
        <v>1256</v>
      </c>
      <c r="L55" s="6" t="s">
        <v>366</v>
      </c>
      <c r="M55" s="7" t="s">
        <v>1070</v>
      </c>
      <c r="N55" s="7" t="s">
        <v>1246</v>
      </c>
      <c r="O55" s="8" t="s">
        <v>1256</v>
      </c>
      <c r="Q55" s="24" t="s">
        <v>366</v>
      </c>
      <c r="R55" s="7" t="s">
        <v>1070</v>
      </c>
      <c r="S55" s="7" t="s">
        <v>1246</v>
      </c>
      <c r="T55" s="8" t="s">
        <v>1250</v>
      </c>
    </row>
    <row r="56" spans="2:20" ht="12" customHeight="1" x14ac:dyDescent="0.15">
      <c r="B56" s="6" t="s">
        <v>370</v>
      </c>
      <c r="C56" s="12" t="str">
        <f>IF(E56/10&lt;1,"",E56/10&amp;"D5")</f>
        <v>30D5</v>
      </c>
      <c r="D56" s="10" t="s">
        <v>371</v>
      </c>
      <c r="E56" s="11">
        <v>300</v>
      </c>
      <c r="G56" s="6" t="s">
        <v>370</v>
      </c>
      <c r="H56" s="12" t="str">
        <f>IF(J56/10&lt;1,"",J56/10&amp;"D5")</f>
        <v>35D5</v>
      </c>
      <c r="I56" s="10" t="s">
        <v>371</v>
      </c>
      <c r="J56" s="11">
        <v>350</v>
      </c>
      <c r="L56" s="6" t="s">
        <v>370</v>
      </c>
      <c r="M56" s="12" t="str">
        <f>IF(O56/10&lt;1,"",O56/10&amp;"D5")</f>
        <v>25D5</v>
      </c>
      <c r="N56" s="10" t="s">
        <v>371</v>
      </c>
      <c r="O56" s="11">
        <v>250</v>
      </c>
      <c r="Q56" s="24" t="s">
        <v>370</v>
      </c>
      <c r="R56" s="19" t="str">
        <f>IF(T56/10&lt;1,"",T56/10&amp;"D5")</f>
        <v>15D5</v>
      </c>
      <c r="S56" s="26" t="s">
        <v>371</v>
      </c>
      <c r="T56" s="27">
        <v>150</v>
      </c>
    </row>
    <row r="57" spans="2:20" ht="12" customHeight="1" x14ac:dyDescent="0.15">
      <c r="B57" s="6" t="s">
        <v>1074</v>
      </c>
      <c r="C57" s="19">
        <f>E57/50+1+3</f>
        <v>9</v>
      </c>
      <c r="D57" s="6" t="s">
        <v>1090</v>
      </c>
      <c r="E57" s="11">
        <v>250</v>
      </c>
      <c r="G57" s="6" t="s">
        <v>1074</v>
      </c>
      <c r="H57" s="19">
        <f>J57/50+1</f>
        <v>2</v>
      </c>
      <c r="I57" s="6" t="s">
        <v>1090</v>
      </c>
      <c r="J57" s="11">
        <v>50</v>
      </c>
      <c r="L57" s="6" t="s">
        <v>1074</v>
      </c>
      <c r="M57" s="19">
        <f>O57/50+1</f>
        <v>6</v>
      </c>
      <c r="N57" s="6" t="s">
        <v>1090</v>
      </c>
      <c r="O57" s="11">
        <v>250</v>
      </c>
      <c r="Q57" s="24" t="s">
        <v>1074</v>
      </c>
      <c r="R57" s="19">
        <f>T57/50+1</f>
        <v>6</v>
      </c>
      <c r="S57" s="24" t="s">
        <v>1090</v>
      </c>
      <c r="T57" s="27">
        <v>250</v>
      </c>
    </row>
    <row r="58" spans="2:20" ht="12" customHeight="1" x14ac:dyDescent="0.15">
      <c r="B58" s="6" t="s">
        <v>1077</v>
      </c>
      <c r="C58" s="19">
        <f>E58*5</f>
        <v>1000</v>
      </c>
      <c r="D58" s="10" t="s">
        <v>1078</v>
      </c>
      <c r="E58" s="11">
        <v>200</v>
      </c>
      <c r="G58" s="6" t="s">
        <v>1077</v>
      </c>
      <c r="H58" s="19">
        <f>J58*5</f>
        <v>1000</v>
      </c>
      <c r="I58" s="10" t="s">
        <v>1078</v>
      </c>
      <c r="J58" s="11">
        <v>200</v>
      </c>
      <c r="L58" s="6" t="s">
        <v>1077</v>
      </c>
      <c r="M58" s="19">
        <f>O58*5</f>
        <v>750</v>
      </c>
      <c r="N58" s="10" t="s">
        <v>1078</v>
      </c>
      <c r="O58" s="11">
        <v>150</v>
      </c>
      <c r="Q58" s="24" t="s">
        <v>1077</v>
      </c>
      <c r="R58" s="19">
        <f>T58*5</f>
        <v>500</v>
      </c>
      <c r="S58" s="26" t="s">
        <v>1078</v>
      </c>
      <c r="T58" s="27">
        <v>100</v>
      </c>
    </row>
    <row r="59" spans="2:20" ht="12" customHeight="1" x14ac:dyDescent="0.15">
      <c r="B59" s="6" t="s">
        <v>372</v>
      </c>
      <c r="C59" s="29" t="str">
        <f>LOOKUP(C60,{0,201,401,601,901,1201,1501;"黑色","绿色","蓝色","紫色","红色","橙色","金色"})</f>
        <v>橙色</v>
      </c>
      <c r="D59" s="10" t="s">
        <v>373</v>
      </c>
      <c r="E59" s="13">
        <v>75</v>
      </c>
      <c r="G59" s="6" t="s">
        <v>372</v>
      </c>
      <c r="H59" s="29" t="str">
        <f>LOOKUP(H60,{0,201,401,601,901,1201,1501;"黑色","绿色","蓝色","紫色","红色","橙色","金色"})</f>
        <v>红色</v>
      </c>
      <c r="I59" s="10" t="s">
        <v>373</v>
      </c>
      <c r="J59" s="13">
        <v>25</v>
      </c>
      <c r="L59" s="6" t="s">
        <v>372</v>
      </c>
      <c r="M59" s="29" t="str">
        <f>LOOKUP(M60,{0,201,401,601,901,1201,1501;"黑色","绿色","蓝色","紫色","红色","橙色","金色"})</f>
        <v>红色</v>
      </c>
      <c r="N59" s="10" t="s">
        <v>373</v>
      </c>
      <c r="O59" s="13">
        <v>8</v>
      </c>
      <c r="Q59" s="24" t="s">
        <v>372</v>
      </c>
      <c r="R59" s="29" t="str">
        <f>LOOKUP(R60,{0,201,401,601,901,1201,1501;"黑色","绿色","蓝色","紫色","红色","橙色","金色"})</f>
        <v>紫色</v>
      </c>
      <c r="S59" s="26" t="s">
        <v>373</v>
      </c>
      <c r="T59" s="28">
        <v>10</v>
      </c>
    </row>
    <row r="60" spans="2:20" ht="12" customHeight="1" x14ac:dyDescent="0.15">
      <c r="B60" s="6" t="s">
        <v>374</v>
      </c>
      <c r="C60" s="19">
        <f>E56+E57+E58+C68+IF(D55="全自动枪",LOOKUP((E56+E57+E58+C68),{0,201,401,601,901,1201,1501;0,100,200,300,400,500,600}),0)</f>
        <v>1450</v>
      </c>
      <c r="D60" s="10" t="s">
        <v>375</v>
      </c>
      <c r="E60" s="13">
        <v>30</v>
      </c>
      <c r="G60" s="6" t="s">
        <v>374</v>
      </c>
      <c r="H60" s="19">
        <f>J56+J57+J58+H68+IF(I55="全自动枪",LOOKUP((J56+J57+J58+H68),{0,201,401,601,901,1201,1501;0,100,200,300,400,500,600}),0)</f>
        <v>1200</v>
      </c>
      <c r="I60" s="10" t="s">
        <v>375</v>
      </c>
      <c r="J60" s="13">
        <v>15</v>
      </c>
      <c r="L60" s="6" t="s">
        <v>374</v>
      </c>
      <c r="M60" s="19">
        <f>O56+O57+O58+M68+IF(N55="全自动枪",LOOKUP((O56+O57+O58+M68),{0,201,401,601,901,1201,1501;0,100,200,300,400,500,600}),0)</f>
        <v>950</v>
      </c>
      <c r="N60" s="10" t="s">
        <v>375</v>
      </c>
      <c r="O60" s="13">
        <v>10</v>
      </c>
      <c r="Q60" s="24" t="s">
        <v>374</v>
      </c>
      <c r="R60" s="19">
        <f>T56+T57+T58+R68+IF(S55="全自动枪",LOOKUP((T56+T57+T58+R68),{0,201,401,601,901,1201,1501;0,100,200,300,400,500,600}),0)</f>
        <v>700</v>
      </c>
      <c r="S60" s="26" t="s">
        <v>375</v>
      </c>
      <c r="T60" s="28">
        <v>10</v>
      </c>
    </row>
    <row r="61" spans="2:20" ht="12" customHeight="1" x14ac:dyDescent="0.15">
      <c r="B61" s="6" t="s">
        <v>376</v>
      </c>
      <c r="C61" s="19">
        <f>C60*20</f>
        <v>29000</v>
      </c>
      <c r="D61" s="10" t="s">
        <v>377</v>
      </c>
      <c r="E61" s="74">
        <f>C60</f>
        <v>1450</v>
      </c>
      <c r="G61" s="6" t="s">
        <v>376</v>
      </c>
      <c r="H61" s="19">
        <f>H60*20</f>
        <v>24000</v>
      </c>
      <c r="I61" s="10" t="s">
        <v>377</v>
      </c>
      <c r="J61" s="74">
        <f>H60</f>
        <v>1200</v>
      </c>
      <c r="L61" s="6" t="s">
        <v>376</v>
      </c>
      <c r="M61" s="19">
        <f>M60*20</f>
        <v>19000</v>
      </c>
      <c r="N61" s="10" t="s">
        <v>377</v>
      </c>
      <c r="O61" s="74">
        <f>M60</f>
        <v>950</v>
      </c>
      <c r="Q61" s="24" t="s">
        <v>376</v>
      </c>
      <c r="R61" s="19">
        <f>R60*20</f>
        <v>14000</v>
      </c>
      <c r="S61" s="26" t="s">
        <v>377</v>
      </c>
      <c r="T61" s="79">
        <f>R60</f>
        <v>700</v>
      </c>
    </row>
    <row r="62" spans="2:20" ht="12" customHeight="1" x14ac:dyDescent="0.15">
      <c r="B62" s="196" t="s">
        <v>1267</v>
      </c>
      <c r="C62" s="197"/>
      <c r="D62" s="193" t="s">
        <v>1268</v>
      </c>
      <c r="E62" s="194"/>
      <c r="G62" s="196" t="s">
        <v>1269</v>
      </c>
      <c r="H62" s="197"/>
      <c r="I62" s="193" t="s">
        <v>1270</v>
      </c>
      <c r="J62" s="194"/>
      <c r="L62" s="196" t="s">
        <v>384</v>
      </c>
      <c r="M62" s="197"/>
      <c r="N62" s="193" t="s">
        <v>1271</v>
      </c>
      <c r="O62" s="194"/>
      <c r="Q62" s="196" t="s">
        <v>384</v>
      </c>
      <c r="R62" s="197"/>
      <c r="S62" s="193" t="s">
        <v>1272</v>
      </c>
      <c r="T62" s="194"/>
    </row>
    <row r="63" spans="2:20" ht="12" customHeight="1" x14ac:dyDescent="0.15">
      <c r="B63" s="196"/>
      <c r="C63" s="197"/>
      <c r="D63" s="195"/>
      <c r="E63" s="141"/>
      <c r="G63" s="196"/>
      <c r="H63" s="197"/>
      <c r="I63" s="195"/>
      <c r="J63" s="141"/>
      <c r="L63" s="196"/>
      <c r="M63" s="197"/>
      <c r="N63" s="195"/>
      <c r="O63" s="141"/>
      <c r="Q63" s="196"/>
      <c r="R63" s="197"/>
      <c r="S63" s="195"/>
      <c r="T63" s="141"/>
    </row>
    <row r="64" spans="2:20" ht="12" customHeight="1" x14ac:dyDescent="0.15">
      <c r="B64" s="196"/>
      <c r="C64" s="197"/>
      <c r="D64" s="195"/>
      <c r="E64" s="141"/>
      <c r="G64" s="196"/>
      <c r="H64" s="197"/>
      <c r="I64" s="195"/>
      <c r="J64" s="141"/>
      <c r="L64" s="196"/>
      <c r="M64" s="197"/>
      <c r="N64" s="195"/>
      <c r="O64" s="141"/>
      <c r="Q64" s="196"/>
      <c r="R64" s="197"/>
      <c r="S64" s="195"/>
      <c r="T64" s="141"/>
    </row>
    <row r="65" spans="2:20" ht="12" customHeight="1" x14ac:dyDescent="0.15">
      <c r="B65" s="196"/>
      <c r="C65" s="197"/>
      <c r="D65" s="195"/>
      <c r="E65" s="141"/>
      <c r="G65" s="196"/>
      <c r="H65" s="197"/>
      <c r="I65" s="195"/>
      <c r="J65" s="141"/>
      <c r="L65" s="196"/>
      <c r="M65" s="197"/>
      <c r="N65" s="195"/>
      <c r="O65" s="141"/>
      <c r="Q65" s="196"/>
      <c r="R65" s="197"/>
      <c r="S65" s="195"/>
      <c r="T65" s="141"/>
    </row>
    <row r="66" spans="2:20" ht="12" customHeight="1" x14ac:dyDescent="0.15">
      <c r="B66" s="196"/>
      <c r="C66" s="197"/>
      <c r="D66" s="195"/>
      <c r="E66" s="141"/>
      <c r="G66" s="196"/>
      <c r="H66" s="197"/>
      <c r="I66" s="195"/>
      <c r="J66" s="141"/>
      <c r="L66" s="196"/>
      <c r="M66" s="197"/>
      <c r="N66" s="195"/>
      <c r="O66" s="141"/>
      <c r="Q66" s="196"/>
      <c r="R66" s="197"/>
      <c r="S66" s="195"/>
      <c r="T66" s="141"/>
    </row>
    <row r="67" spans="2:20" ht="12" customHeight="1" x14ac:dyDescent="0.15">
      <c r="B67" s="196"/>
      <c r="C67" s="197"/>
      <c r="D67" s="195"/>
      <c r="E67" s="141"/>
      <c r="G67" s="196"/>
      <c r="H67" s="197"/>
      <c r="I67" s="195"/>
      <c r="J67" s="141"/>
      <c r="L67" s="196"/>
      <c r="M67" s="197"/>
      <c r="N67" s="195"/>
      <c r="O67" s="141"/>
      <c r="Q67" s="196"/>
      <c r="R67" s="197"/>
      <c r="S67" s="195"/>
      <c r="T67" s="141"/>
    </row>
    <row r="68" spans="2:20" ht="12" customHeight="1" x14ac:dyDescent="0.15">
      <c r="B68" s="75" t="s">
        <v>386</v>
      </c>
      <c r="C68" s="76">
        <v>300</v>
      </c>
      <c r="D68" s="195"/>
      <c r="E68" s="141"/>
      <c r="G68" s="75" t="s">
        <v>386</v>
      </c>
      <c r="H68" s="76">
        <v>300</v>
      </c>
      <c r="I68" s="195"/>
      <c r="J68" s="141"/>
      <c r="L68" s="75" t="s">
        <v>386</v>
      </c>
      <c r="M68" s="76">
        <v>0</v>
      </c>
      <c r="N68" s="195"/>
      <c r="O68" s="141"/>
      <c r="Q68" s="80" t="s">
        <v>386</v>
      </c>
      <c r="R68" s="81">
        <v>0</v>
      </c>
      <c r="S68" s="195"/>
      <c r="T68" s="141"/>
    </row>
    <row r="69" spans="2:20" ht="12" customHeight="1" x14ac:dyDescent="0.15">
      <c r="B69" s="146" t="s">
        <v>479</v>
      </c>
      <c r="C69" s="147"/>
      <c r="D69" s="147"/>
      <c r="E69" s="148"/>
      <c r="G69" s="146" t="s">
        <v>479</v>
      </c>
      <c r="H69" s="147"/>
      <c r="I69" s="147"/>
      <c r="J69" s="148"/>
      <c r="L69" s="146" t="s">
        <v>479</v>
      </c>
      <c r="M69" s="147"/>
      <c r="N69" s="147"/>
      <c r="O69" s="148"/>
      <c r="Q69" s="146" t="s">
        <v>479</v>
      </c>
      <c r="R69" s="147"/>
      <c r="S69" s="147"/>
      <c r="T69" s="148"/>
    </row>
    <row r="70" spans="2:20" ht="12" customHeight="1" x14ac:dyDescent="0.15">
      <c r="B70" s="146"/>
      <c r="C70" s="147"/>
      <c r="D70" s="147"/>
      <c r="E70" s="148"/>
      <c r="G70" s="146"/>
      <c r="H70" s="147"/>
      <c r="I70" s="147"/>
      <c r="J70" s="148"/>
      <c r="L70" s="146"/>
      <c r="M70" s="147"/>
      <c r="N70" s="147"/>
      <c r="O70" s="148"/>
      <c r="Q70" s="146"/>
      <c r="R70" s="147"/>
      <c r="S70" s="147"/>
      <c r="T70" s="148"/>
    </row>
    <row r="71" spans="2:20" ht="12" customHeight="1" x14ac:dyDescent="0.15">
      <c r="B71" s="146"/>
      <c r="C71" s="147"/>
      <c r="D71" s="147"/>
      <c r="E71" s="148"/>
      <c r="G71" s="146"/>
      <c r="H71" s="147"/>
      <c r="I71" s="147"/>
      <c r="J71" s="148"/>
      <c r="L71" s="146"/>
      <c r="M71" s="147"/>
      <c r="N71" s="147"/>
      <c r="O71" s="148"/>
      <c r="Q71" s="146"/>
      <c r="R71" s="147"/>
      <c r="S71" s="147"/>
      <c r="T71" s="148"/>
    </row>
    <row r="72" spans="2:20" ht="12" customHeight="1" x14ac:dyDescent="0.15">
      <c r="B72" s="146"/>
      <c r="C72" s="147"/>
      <c r="D72" s="147"/>
      <c r="E72" s="148"/>
      <c r="G72" s="146"/>
      <c r="H72" s="147"/>
      <c r="I72" s="147"/>
      <c r="J72" s="148"/>
      <c r="L72" s="146"/>
      <c r="M72" s="147"/>
      <c r="N72" s="147"/>
      <c r="O72" s="148"/>
      <c r="Q72" s="146"/>
      <c r="R72" s="147"/>
      <c r="S72" s="147"/>
      <c r="T72" s="148"/>
    </row>
    <row r="73" spans="2:20" ht="12" customHeight="1" x14ac:dyDescent="0.15">
      <c r="B73" s="146"/>
      <c r="C73" s="147"/>
      <c r="D73" s="147"/>
      <c r="E73" s="148"/>
      <c r="G73" s="146"/>
      <c r="H73" s="147"/>
      <c r="I73" s="147"/>
      <c r="J73" s="148"/>
      <c r="L73" s="146"/>
      <c r="M73" s="147"/>
      <c r="N73" s="147"/>
      <c r="O73" s="148"/>
      <c r="Q73" s="146"/>
      <c r="R73" s="147"/>
      <c r="S73" s="147"/>
      <c r="T73" s="148"/>
    </row>
    <row r="74" spans="2:20" ht="12" customHeight="1" x14ac:dyDescent="0.15">
      <c r="B74" s="146"/>
      <c r="C74" s="147"/>
      <c r="D74" s="147"/>
      <c r="E74" s="148"/>
      <c r="G74" s="146"/>
      <c r="H74" s="147"/>
      <c r="I74" s="147"/>
      <c r="J74" s="148"/>
      <c r="L74" s="146"/>
      <c r="M74" s="147"/>
      <c r="N74" s="147"/>
      <c r="O74" s="148"/>
      <c r="Q74" s="146"/>
      <c r="R74" s="147"/>
      <c r="S74" s="147"/>
      <c r="T74" s="148"/>
    </row>
    <row r="75" spans="2:20" ht="12" customHeight="1" x14ac:dyDescent="0.15">
      <c r="B75" s="146"/>
      <c r="C75" s="147"/>
      <c r="D75" s="147"/>
      <c r="E75" s="148"/>
      <c r="G75" s="146"/>
      <c r="H75" s="147"/>
      <c r="I75" s="147"/>
      <c r="J75" s="148"/>
      <c r="L75" s="146"/>
      <c r="M75" s="147"/>
      <c r="N75" s="147"/>
      <c r="O75" s="148"/>
      <c r="Q75" s="146"/>
      <c r="R75" s="147"/>
      <c r="S75" s="147"/>
      <c r="T75" s="148"/>
    </row>
    <row r="76" spans="2:20" ht="12" customHeight="1" x14ac:dyDescent="0.15">
      <c r="B76" s="146"/>
      <c r="C76" s="147"/>
      <c r="D76" s="147"/>
      <c r="E76" s="148"/>
      <c r="G76" s="146"/>
      <c r="H76" s="147"/>
      <c r="I76" s="147"/>
      <c r="J76" s="148"/>
      <c r="L76" s="146"/>
      <c r="M76" s="147"/>
      <c r="N76" s="147"/>
      <c r="O76" s="148"/>
      <c r="Q76" s="146"/>
      <c r="R76" s="147"/>
      <c r="S76" s="147"/>
      <c r="T76" s="148"/>
    </row>
    <row r="77" spans="2:20" ht="12" customHeight="1" x14ac:dyDescent="0.15">
      <c r="B77" s="198" t="s">
        <v>481</v>
      </c>
      <c r="C77" s="199"/>
      <c r="D77" s="199"/>
      <c r="E77" s="200"/>
      <c r="G77" s="198" t="s">
        <v>1273</v>
      </c>
      <c r="H77" s="199"/>
      <c r="I77" s="199"/>
      <c r="J77" s="200"/>
      <c r="L77" s="198" t="s">
        <v>481</v>
      </c>
      <c r="M77" s="199"/>
      <c r="N77" s="199"/>
      <c r="O77" s="200"/>
      <c r="Q77" s="198" t="s">
        <v>481</v>
      </c>
      <c r="R77" s="199"/>
      <c r="S77" s="199"/>
      <c r="T77" s="200"/>
    </row>
    <row r="80" spans="2:20" ht="12" customHeight="1" x14ac:dyDescent="0.15">
      <c r="B80" s="24" t="s">
        <v>364</v>
      </c>
      <c r="C80" s="77" t="s">
        <v>192</v>
      </c>
      <c r="D80" s="26" t="s">
        <v>365</v>
      </c>
      <c r="E80" s="73" t="str">
        <f>E81</f>
        <v>特殊武器</v>
      </c>
      <c r="G80" s="24" t="s">
        <v>364</v>
      </c>
      <c r="H80" s="77" t="s">
        <v>24</v>
      </c>
      <c r="I80" s="26" t="s">
        <v>365</v>
      </c>
      <c r="J80" s="73" t="str">
        <f>J81</f>
        <v>机枪</v>
      </c>
    </row>
    <row r="81" spans="2:10" ht="12" customHeight="1" x14ac:dyDescent="0.15">
      <c r="B81" s="24" t="s">
        <v>366</v>
      </c>
      <c r="C81" s="7" t="s">
        <v>1070</v>
      </c>
      <c r="D81" s="7" t="s">
        <v>1246</v>
      </c>
      <c r="E81" s="8" t="s">
        <v>1026</v>
      </c>
      <c r="G81" s="24" t="s">
        <v>366</v>
      </c>
      <c r="H81" s="7" t="s">
        <v>1070</v>
      </c>
      <c r="I81" s="7" t="s">
        <v>1246</v>
      </c>
      <c r="J81" s="8" t="s">
        <v>1250</v>
      </c>
    </row>
    <row r="82" spans="2:10" ht="12" customHeight="1" x14ac:dyDescent="0.15">
      <c r="B82" s="24" t="s">
        <v>370</v>
      </c>
      <c r="C82" s="19" t="str">
        <f>IF(E82/10&lt;1,"",E82/10&amp;"D5")</f>
        <v>50D5</v>
      </c>
      <c r="D82" s="26" t="s">
        <v>371</v>
      </c>
      <c r="E82" s="27">
        <v>500</v>
      </c>
      <c r="G82" s="24" t="s">
        <v>370</v>
      </c>
      <c r="H82" s="19" t="str">
        <f>IF(J82/10&lt;1,"",J82/10&amp;"D5")</f>
        <v>7D5</v>
      </c>
      <c r="I82" s="26" t="s">
        <v>371</v>
      </c>
      <c r="J82" s="27">
        <v>70</v>
      </c>
    </row>
    <row r="83" spans="2:10" ht="12" customHeight="1" x14ac:dyDescent="0.15">
      <c r="B83" s="24" t="s">
        <v>1074</v>
      </c>
      <c r="C83" s="19">
        <f>E83/50+1</f>
        <v>6</v>
      </c>
      <c r="D83" s="24" t="s">
        <v>1090</v>
      </c>
      <c r="E83" s="27">
        <v>250</v>
      </c>
      <c r="G83" s="24" t="s">
        <v>1074</v>
      </c>
      <c r="H83" s="19">
        <f>J83/50+1</f>
        <v>3</v>
      </c>
      <c r="I83" s="24" t="s">
        <v>1090</v>
      </c>
      <c r="J83" s="27">
        <v>100</v>
      </c>
    </row>
    <row r="84" spans="2:10" ht="12" customHeight="1" x14ac:dyDescent="0.15">
      <c r="B84" s="24" t="s">
        <v>1077</v>
      </c>
      <c r="C84" s="19">
        <f>E84*5</f>
        <v>2500</v>
      </c>
      <c r="D84" s="26" t="s">
        <v>1078</v>
      </c>
      <c r="E84" s="27">
        <v>500</v>
      </c>
      <c r="G84" s="24" t="s">
        <v>1077</v>
      </c>
      <c r="H84" s="19">
        <f>J84*5</f>
        <v>150</v>
      </c>
      <c r="I84" s="26" t="s">
        <v>1078</v>
      </c>
      <c r="J84" s="27">
        <v>30</v>
      </c>
    </row>
    <row r="85" spans="2:10" ht="12" customHeight="1" x14ac:dyDescent="0.15">
      <c r="B85" s="24" t="s">
        <v>372</v>
      </c>
      <c r="C85" s="29" t="str">
        <f>LOOKUP(C86,{0,201,401,601,901,1201,1501;"黑色","绿色","蓝色","紫色","红色","橙色","金色"})</f>
        <v>金色</v>
      </c>
      <c r="D85" s="26" t="s">
        <v>373</v>
      </c>
      <c r="E85" s="28">
        <v>10</v>
      </c>
      <c r="G85" s="24" t="s">
        <v>372</v>
      </c>
      <c r="H85" s="29" t="str">
        <f>LOOKUP(H86,{0,201,401,601,901,1201,1501;"黑色","绿色","蓝色","紫色","红色","橙色","金色"})</f>
        <v>黑色</v>
      </c>
      <c r="I85" s="26" t="s">
        <v>373</v>
      </c>
      <c r="J85" s="28">
        <v>15</v>
      </c>
    </row>
    <row r="86" spans="2:10" ht="12" customHeight="1" x14ac:dyDescent="0.15">
      <c r="B86" s="24" t="s">
        <v>374</v>
      </c>
      <c r="C86" s="19">
        <f>E82+E83+E84+C94+IF(D81="全自动枪",LOOKUP((E82+E83+E84+C94),{0,201,401,601,901,1201,1501;0,100,200,300,400,500,600}),0)</f>
        <v>3450</v>
      </c>
      <c r="D86" s="26" t="s">
        <v>375</v>
      </c>
      <c r="E86" s="28">
        <v>10</v>
      </c>
      <c r="G86" s="24" t="s">
        <v>374</v>
      </c>
      <c r="H86" s="19">
        <f>J82+J83+J84+H94+IF(I81="全自动枪",LOOKUP((J82+J83+J84+H94),{0,201,401,601,901,1201,1501;0,100,200,300,400,500,600}),0)</f>
        <v>200</v>
      </c>
      <c r="I86" s="26" t="s">
        <v>375</v>
      </c>
      <c r="J86" s="28">
        <v>15</v>
      </c>
    </row>
    <row r="87" spans="2:10" ht="12" customHeight="1" x14ac:dyDescent="0.15">
      <c r="B87" s="24" t="s">
        <v>376</v>
      </c>
      <c r="C87" s="19">
        <f>C86*20</f>
        <v>69000</v>
      </c>
      <c r="D87" s="26" t="s">
        <v>377</v>
      </c>
      <c r="E87" s="79">
        <f>C86</f>
        <v>3450</v>
      </c>
      <c r="G87" s="24" t="s">
        <v>376</v>
      </c>
      <c r="H87" s="19">
        <f>H86*20</f>
        <v>4000</v>
      </c>
      <c r="I87" s="26" t="s">
        <v>377</v>
      </c>
      <c r="J87" s="79">
        <f>H86</f>
        <v>200</v>
      </c>
    </row>
    <row r="88" spans="2:10" ht="12" customHeight="1" x14ac:dyDescent="0.15">
      <c r="B88" s="196" t="s">
        <v>1274</v>
      </c>
      <c r="C88" s="197"/>
      <c r="D88" s="193" t="s">
        <v>1275</v>
      </c>
      <c r="E88" s="194"/>
      <c r="G88" s="196" t="s">
        <v>384</v>
      </c>
      <c r="H88" s="197"/>
      <c r="I88" s="193" t="s">
        <v>1276</v>
      </c>
      <c r="J88" s="194"/>
    </row>
    <row r="89" spans="2:10" ht="12" customHeight="1" x14ac:dyDescent="0.15">
      <c r="B89" s="196"/>
      <c r="C89" s="197"/>
      <c r="D89" s="195"/>
      <c r="E89" s="141"/>
      <c r="G89" s="196"/>
      <c r="H89" s="197"/>
      <c r="I89" s="195"/>
      <c r="J89" s="141"/>
    </row>
    <row r="90" spans="2:10" ht="12" customHeight="1" x14ac:dyDescent="0.15">
      <c r="B90" s="196"/>
      <c r="C90" s="197"/>
      <c r="D90" s="195"/>
      <c r="E90" s="141"/>
      <c r="G90" s="196"/>
      <c r="H90" s="197"/>
      <c r="I90" s="195"/>
      <c r="J90" s="141"/>
    </row>
    <row r="91" spans="2:10" ht="12" customHeight="1" x14ac:dyDescent="0.15">
      <c r="B91" s="196"/>
      <c r="C91" s="197"/>
      <c r="D91" s="195"/>
      <c r="E91" s="141"/>
      <c r="G91" s="196"/>
      <c r="H91" s="197"/>
      <c r="I91" s="195"/>
      <c r="J91" s="141"/>
    </row>
    <row r="92" spans="2:10" ht="12" customHeight="1" x14ac:dyDescent="0.15">
      <c r="B92" s="196"/>
      <c r="C92" s="197"/>
      <c r="D92" s="195"/>
      <c r="E92" s="141"/>
      <c r="G92" s="196"/>
      <c r="H92" s="197"/>
      <c r="I92" s="195"/>
      <c r="J92" s="141"/>
    </row>
    <row r="93" spans="2:10" ht="12" customHeight="1" x14ac:dyDescent="0.15">
      <c r="B93" s="196"/>
      <c r="C93" s="197"/>
      <c r="D93" s="195"/>
      <c r="E93" s="141"/>
      <c r="G93" s="196"/>
      <c r="H93" s="197"/>
      <c r="I93" s="195"/>
      <c r="J93" s="141"/>
    </row>
    <row r="94" spans="2:10" ht="12" customHeight="1" x14ac:dyDescent="0.15">
      <c r="B94" s="80" t="s">
        <v>386</v>
      </c>
      <c r="C94" s="81">
        <v>1600</v>
      </c>
      <c r="D94" s="195"/>
      <c r="E94" s="141"/>
      <c r="G94" s="80" t="s">
        <v>386</v>
      </c>
      <c r="H94" s="81">
        <v>0</v>
      </c>
      <c r="I94" s="195"/>
      <c r="J94" s="141"/>
    </row>
    <row r="95" spans="2:10" ht="12" customHeight="1" x14ac:dyDescent="0.15">
      <c r="B95" s="146" t="s">
        <v>1277</v>
      </c>
      <c r="C95" s="147"/>
      <c r="D95" s="147"/>
      <c r="E95" s="148"/>
      <c r="G95" s="146" t="s">
        <v>479</v>
      </c>
      <c r="H95" s="147"/>
      <c r="I95" s="147"/>
      <c r="J95" s="148"/>
    </row>
    <row r="96" spans="2:10" ht="12" customHeight="1" x14ac:dyDescent="0.15">
      <c r="B96" s="146"/>
      <c r="C96" s="147"/>
      <c r="D96" s="147"/>
      <c r="E96" s="148"/>
      <c r="G96" s="146"/>
      <c r="H96" s="147"/>
      <c r="I96" s="147"/>
      <c r="J96" s="148"/>
    </row>
    <row r="97" spans="2:10" ht="12" customHeight="1" x14ac:dyDescent="0.15">
      <c r="B97" s="146"/>
      <c r="C97" s="147"/>
      <c r="D97" s="147"/>
      <c r="E97" s="148"/>
      <c r="G97" s="146"/>
      <c r="H97" s="147"/>
      <c r="I97" s="147"/>
      <c r="J97" s="148"/>
    </row>
    <row r="98" spans="2:10" ht="12" customHeight="1" x14ac:dyDescent="0.15">
      <c r="B98" s="146"/>
      <c r="C98" s="147"/>
      <c r="D98" s="147"/>
      <c r="E98" s="148"/>
      <c r="G98" s="146"/>
      <c r="H98" s="147"/>
      <c r="I98" s="147"/>
      <c r="J98" s="148"/>
    </row>
    <row r="99" spans="2:10" ht="12" customHeight="1" x14ac:dyDescent="0.15">
      <c r="B99" s="146"/>
      <c r="C99" s="147"/>
      <c r="D99" s="147"/>
      <c r="E99" s="148"/>
      <c r="G99" s="146"/>
      <c r="H99" s="147"/>
      <c r="I99" s="147"/>
      <c r="J99" s="148"/>
    </row>
    <row r="100" spans="2:10" ht="12" customHeight="1" x14ac:dyDescent="0.15">
      <c r="B100" s="146"/>
      <c r="C100" s="147"/>
      <c r="D100" s="147"/>
      <c r="E100" s="148"/>
      <c r="G100" s="146"/>
      <c r="H100" s="147"/>
      <c r="I100" s="147"/>
      <c r="J100" s="148"/>
    </row>
    <row r="101" spans="2:10" ht="12" customHeight="1" x14ac:dyDescent="0.15">
      <c r="B101" s="146"/>
      <c r="C101" s="147"/>
      <c r="D101" s="147"/>
      <c r="E101" s="148"/>
      <c r="G101" s="146"/>
      <c r="H101" s="147"/>
      <c r="I101" s="147"/>
      <c r="J101" s="148"/>
    </row>
    <row r="102" spans="2:10" ht="12" customHeight="1" x14ac:dyDescent="0.15">
      <c r="B102" s="146"/>
      <c r="C102" s="147"/>
      <c r="D102" s="147"/>
      <c r="E102" s="148"/>
      <c r="G102" s="146"/>
      <c r="H102" s="147"/>
      <c r="I102" s="147"/>
      <c r="J102" s="148"/>
    </row>
    <row r="103" spans="2:10" ht="12" customHeight="1" x14ac:dyDescent="0.15">
      <c r="B103" s="198" t="s">
        <v>1241</v>
      </c>
      <c r="C103" s="199"/>
      <c r="D103" s="199"/>
      <c r="E103" s="200"/>
      <c r="G103" s="198" t="s">
        <v>481</v>
      </c>
      <c r="H103" s="199"/>
      <c r="I103" s="199"/>
      <c r="J103" s="200"/>
    </row>
  </sheetData>
  <mergeCells count="56">
    <mergeCell ref="Q25:T25"/>
    <mergeCell ref="B51:E51"/>
    <mergeCell ref="G51:J51"/>
    <mergeCell ref="L51:O51"/>
    <mergeCell ref="Q51:T51"/>
    <mergeCell ref="S36:T42"/>
    <mergeCell ref="Q36:R41"/>
    <mergeCell ref="B77:E77"/>
    <mergeCell ref="G77:J77"/>
    <mergeCell ref="L77:O77"/>
    <mergeCell ref="Q77:T77"/>
    <mergeCell ref="B103:E103"/>
    <mergeCell ref="G103:J103"/>
    <mergeCell ref="B88:C93"/>
    <mergeCell ref="D88:E94"/>
    <mergeCell ref="B95:E102"/>
    <mergeCell ref="G88:H93"/>
    <mergeCell ref="I88:J94"/>
    <mergeCell ref="G95:J102"/>
    <mergeCell ref="B69:E76"/>
    <mergeCell ref="G69:J76"/>
    <mergeCell ref="L69:O76"/>
    <mergeCell ref="Q43:T50"/>
    <mergeCell ref="B62:C67"/>
    <mergeCell ref="L62:M67"/>
    <mergeCell ref="D62:E68"/>
    <mergeCell ref="N62:O68"/>
    <mergeCell ref="G62:H67"/>
    <mergeCell ref="Q62:R67"/>
    <mergeCell ref="Q69:T76"/>
    <mergeCell ref="B43:E50"/>
    <mergeCell ref="G43:J50"/>
    <mergeCell ref="L43:O50"/>
    <mergeCell ref="I62:J68"/>
    <mergeCell ref="S62:T68"/>
    <mergeCell ref="B10:C15"/>
    <mergeCell ref="L10:M15"/>
    <mergeCell ref="D10:E16"/>
    <mergeCell ref="N10:O16"/>
    <mergeCell ref="B36:C41"/>
    <mergeCell ref="L36:M41"/>
    <mergeCell ref="D36:E42"/>
    <mergeCell ref="N36:O42"/>
    <mergeCell ref="B17:E24"/>
    <mergeCell ref="G17:J24"/>
    <mergeCell ref="L17:O24"/>
    <mergeCell ref="I36:J42"/>
    <mergeCell ref="G36:H41"/>
    <mergeCell ref="B25:E25"/>
    <mergeCell ref="G25:J25"/>
    <mergeCell ref="L25:O25"/>
    <mergeCell ref="Q17:T24"/>
    <mergeCell ref="G10:H15"/>
    <mergeCell ref="Q10:R15"/>
    <mergeCell ref="I10:J16"/>
    <mergeCell ref="S10:T16"/>
  </mergeCells>
  <phoneticPr fontId="12" type="noConversion"/>
  <conditionalFormatting sqref="C85">
    <cfRule type="cellIs" dxfId="447" priority="29" operator="equal">
      <formula>"橙色"</formula>
    </cfRule>
    <cfRule type="cellIs" dxfId="446" priority="30" operator="equal">
      <formula>"橙色"</formula>
    </cfRule>
    <cfRule type="cellIs" dxfId="445" priority="31" operator="equal">
      <formula>"红色"</formula>
    </cfRule>
    <cfRule type="cellIs" dxfId="444" priority="32" operator="equal">
      <formula>"紫色"</formula>
    </cfRule>
    <cfRule type="cellIs" dxfId="443" priority="33" operator="equal">
      <formula>"蓝色"</formula>
    </cfRule>
    <cfRule type="cellIs" dxfId="442" priority="34" operator="equal">
      <formula>"绿色"</formula>
    </cfRule>
    <cfRule type="cellIs" dxfId="441" priority="35" operator="equal">
      <formula>"黑色"</formula>
    </cfRule>
  </conditionalFormatting>
  <conditionalFormatting sqref="H85">
    <cfRule type="cellIs" dxfId="440" priority="1" operator="equal">
      <formula>"橙色"</formula>
    </cfRule>
    <cfRule type="cellIs" dxfId="439" priority="2" operator="equal">
      <formula>"橙色"</formula>
    </cfRule>
    <cfRule type="cellIs" dxfId="438" priority="3" operator="equal">
      <formula>"红色"</formula>
    </cfRule>
    <cfRule type="cellIs" dxfId="437" priority="4" operator="equal">
      <formula>"紫色"</formula>
    </cfRule>
    <cfRule type="cellIs" dxfId="436" priority="5" operator="equal">
      <formula>"蓝色"</formula>
    </cfRule>
    <cfRule type="cellIs" dxfId="435" priority="6" operator="equal">
      <formula>"绿色"</formula>
    </cfRule>
    <cfRule type="cellIs" dxfId="434" priority="7" operator="equal">
      <formula>"黑色"</formula>
    </cfRule>
  </conditionalFormatting>
  <conditionalFormatting sqref="R7 M7 H7 C7">
    <cfRule type="cellIs" dxfId="433" priority="8" operator="equal">
      <formula>"橙色"</formula>
    </cfRule>
    <cfRule type="cellIs" dxfId="432" priority="9" operator="equal">
      <formula>"橙色"</formula>
    </cfRule>
    <cfRule type="cellIs" dxfId="431" priority="10" operator="equal">
      <formula>"红色"</formula>
    </cfRule>
    <cfRule type="cellIs" dxfId="430" priority="11" operator="equal">
      <formula>"紫色"</formula>
    </cfRule>
    <cfRule type="cellIs" dxfId="429" priority="12" operator="equal">
      <formula>"蓝色"</formula>
    </cfRule>
    <cfRule type="cellIs" dxfId="428" priority="13" operator="equal">
      <formula>"绿色"</formula>
    </cfRule>
    <cfRule type="cellIs" dxfId="427" priority="14" operator="equal">
      <formula>"黑色"</formula>
    </cfRule>
  </conditionalFormatting>
  <conditionalFormatting sqref="R33 M33 H33 C33">
    <cfRule type="cellIs" dxfId="426" priority="15" operator="equal">
      <formula>"橙色"</formula>
    </cfRule>
    <cfRule type="cellIs" dxfId="425" priority="16" operator="equal">
      <formula>"橙色"</formula>
    </cfRule>
    <cfRule type="cellIs" dxfId="424" priority="17" operator="equal">
      <formula>"红色"</formula>
    </cfRule>
    <cfRule type="cellIs" dxfId="423" priority="18" operator="equal">
      <formula>"紫色"</formula>
    </cfRule>
    <cfRule type="cellIs" dxfId="422" priority="19" operator="equal">
      <formula>"蓝色"</formula>
    </cfRule>
    <cfRule type="cellIs" dxfId="421" priority="20" operator="equal">
      <formula>"绿色"</formula>
    </cfRule>
    <cfRule type="cellIs" dxfId="420" priority="21" operator="equal">
      <formula>"黑色"</formula>
    </cfRule>
  </conditionalFormatting>
  <conditionalFormatting sqref="R59 M59 H59 C59">
    <cfRule type="cellIs" dxfId="419" priority="22" operator="equal">
      <formula>"橙色"</formula>
    </cfRule>
    <cfRule type="cellIs" dxfId="418" priority="23" operator="equal">
      <formula>"橙色"</formula>
    </cfRule>
    <cfRule type="cellIs" dxfId="417" priority="24" operator="equal">
      <formula>"红色"</formula>
    </cfRule>
    <cfRule type="cellIs" dxfId="416" priority="25" operator="equal">
      <formula>"紫色"</formula>
    </cfRule>
    <cfRule type="cellIs" dxfId="415" priority="26" operator="equal">
      <formula>"蓝色"</formula>
    </cfRule>
    <cfRule type="cellIs" dxfId="414" priority="27" operator="equal">
      <formula>"绿色"</formula>
    </cfRule>
    <cfRule type="cellIs" dxfId="413" priority="28" operator="equal">
      <formula>"黑色"</formula>
    </cfRule>
  </conditionalFormatting>
  <dataValidations count="5">
    <dataValidation type="list" allowBlank="1" showInputMessage="1" showErrorMessage="1" sqref="E4 J4 O4 T4 E30 J30 O30 T30 E56 J56 O56 T56 E82 J82" xr:uid="{00000000-0002-0000-0A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A00-000001000000}">
      <formula1>"[下拉],远程冷兵器,远程热兵器"</formula1>
    </dataValidation>
    <dataValidation type="list" allowBlank="1" showInputMessage="1" showErrorMessage="1" sqref="E5 J5 O5 T5 E31 J31 O31 T31 E57 J57 O57 T57 E83 J83" xr:uid="{00000000-0002-0000-0A00-000002000000}">
      <formula1>"0,50,100,150,200,250"</formula1>
    </dataValidation>
    <dataValidation type="list" allowBlank="1" showInputMessage="1" showErrorMessage="1" sqref="D3 I3 N3 S3 D29 I29 N29 S29 D55 I55 N55 S55 D81 I81" xr:uid="{00000000-0002-0000-0A00-000003000000}">
      <formula1>"[下拉],驽,弓,非自动枪,半自动枪,全自动枪"</formula1>
    </dataValidation>
    <dataValidation allowBlank="1" showInputMessage="1" showErrorMessage="1" sqref="E3 J3 O3 T3 E29 J29 O29 T29 E55 J55 O55 T55 E81 J81" xr:uid="{00000000-0002-0000-0A00-000004000000}"/>
  </dataValidation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1"/>
  <dimension ref="B2:T155"/>
  <sheetViews>
    <sheetView topLeftCell="A124" workbookViewId="0">
      <selection activeCell="C366" sqref="C366"/>
    </sheetView>
  </sheetViews>
  <sheetFormatPr defaultColWidth="8.875" defaultRowHeight="12" customHeight="1" x14ac:dyDescent="0.15"/>
  <cols>
    <col min="1" max="16384" width="8.875" style="1"/>
  </cols>
  <sheetData>
    <row r="2" spans="2:20" ht="12" customHeight="1" x14ac:dyDescent="0.15">
      <c r="B2" s="6" t="s">
        <v>364</v>
      </c>
      <c r="C2" s="72" t="s">
        <v>25</v>
      </c>
      <c r="D2" s="10" t="s">
        <v>365</v>
      </c>
      <c r="E2" s="73" t="str">
        <f>E3</f>
        <v>步枪</v>
      </c>
      <c r="G2" s="6" t="s">
        <v>364</v>
      </c>
      <c r="H2" s="72" t="s">
        <v>52</v>
      </c>
      <c r="I2" s="10" t="s">
        <v>365</v>
      </c>
      <c r="J2" s="73" t="str">
        <f>IF(I3="弩",I3,J3)</f>
        <v>霰弹枪</v>
      </c>
      <c r="L2" s="6" t="s">
        <v>364</v>
      </c>
      <c r="M2" s="72" t="s">
        <v>105</v>
      </c>
      <c r="N2" s="10" t="s">
        <v>365</v>
      </c>
      <c r="O2" s="73" t="str">
        <f>IF(N3="弩",N3,O3)</f>
        <v>火绳枪</v>
      </c>
      <c r="Q2" s="6" t="s">
        <v>364</v>
      </c>
      <c r="R2" s="72" t="s">
        <v>118</v>
      </c>
      <c r="S2" s="10" t="s">
        <v>365</v>
      </c>
      <c r="T2" s="73" t="str">
        <f>T3</f>
        <v>无后坐力炮</v>
      </c>
    </row>
    <row r="3" spans="2:20" ht="12" customHeight="1" x14ac:dyDescent="0.15">
      <c r="B3" s="6" t="s">
        <v>366</v>
      </c>
      <c r="C3" s="7" t="s">
        <v>1070</v>
      </c>
      <c r="D3" s="7" t="s">
        <v>1231</v>
      </c>
      <c r="E3" s="8" t="s">
        <v>1256</v>
      </c>
      <c r="G3" s="6" t="s">
        <v>366</v>
      </c>
      <c r="H3" s="7" t="s">
        <v>1070</v>
      </c>
      <c r="I3" s="7" t="s">
        <v>1231</v>
      </c>
      <c r="J3" s="8" t="s">
        <v>1249</v>
      </c>
      <c r="L3" s="6" t="s">
        <v>366</v>
      </c>
      <c r="M3" s="7" t="s">
        <v>1070</v>
      </c>
      <c r="N3" s="7" t="s">
        <v>1231</v>
      </c>
      <c r="O3" s="8" t="s">
        <v>1278</v>
      </c>
      <c r="Q3" s="6" t="s">
        <v>366</v>
      </c>
      <c r="R3" s="7" t="s">
        <v>1070</v>
      </c>
      <c r="S3" s="7" t="s">
        <v>1231</v>
      </c>
      <c r="T3" s="8" t="s">
        <v>1279</v>
      </c>
    </row>
    <row r="4" spans="2:20" ht="12" customHeight="1" x14ac:dyDescent="0.15">
      <c r="B4" s="6" t="s">
        <v>370</v>
      </c>
      <c r="C4" s="12" t="str">
        <f>IF(E4/10&lt;1,"",E4/10+10&amp;"D5")</f>
        <v>18D5</v>
      </c>
      <c r="D4" s="10" t="s">
        <v>371</v>
      </c>
      <c r="E4" s="11">
        <v>80</v>
      </c>
      <c r="G4" s="6" t="s">
        <v>370</v>
      </c>
      <c r="H4" s="12" t="str">
        <f>IF(J4/10&lt;1,"",J4/10+10&amp;"D5")</f>
        <v>35D5</v>
      </c>
      <c r="I4" s="10" t="s">
        <v>371</v>
      </c>
      <c r="J4" s="11">
        <v>250</v>
      </c>
      <c r="L4" s="6" t="s">
        <v>370</v>
      </c>
      <c r="M4" s="12" t="str">
        <f>IF(O4/10&lt;1,"",O4/10+10&amp;"D5")</f>
        <v>38D5</v>
      </c>
      <c r="N4" s="10" t="s">
        <v>371</v>
      </c>
      <c r="O4" s="11">
        <v>280</v>
      </c>
      <c r="Q4" s="6" t="s">
        <v>370</v>
      </c>
      <c r="R4" s="12" t="str">
        <f>IF(T4/10&lt;1,"",T4/10+10&amp;"D5")</f>
        <v>40D5</v>
      </c>
      <c r="S4" s="10" t="s">
        <v>371</v>
      </c>
      <c r="T4" s="11">
        <v>300</v>
      </c>
    </row>
    <row r="5" spans="2:20" ht="12" customHeight="1" x14ac:dyDescent="0.15">
      <c r="B5" s="6" t="s">
        <v>1074</v>
      </c>
      <c r="C5" s="19">
        <f>E5/50+1</f>
        <v>1</v>
      </c>
      <c r="D5" s="6" t="s">
        <v>1090</v>
      </c>
      <c r="E5" s="11">
        <v>0</v>
      </c>
      <c r="G5" s="6" t="s">
        <v>1074</v>
      </c>
      <c r="H5" s="19">
        <f>J5/50+1</f>
        <v>2</v>
      </c>
      <c r="I5" s="6" t="s">
        <v>1075</v>
      </c>
      <c r="J5" s="11">
        <v>50</v>
      </c>
      <c r="L5" s="6" t="s">
        <v>1074</v>
      </c>
      <c r="M5" s="19">
        <f>O5/50+1</f>
        <v>2</v>
      </c>
      <c r="N5" s="6" t="s">
        <v>1075</v>
      </c>
      <c r="O5" s="11">
        <v>50</v>
      </c>
      <c r="Q5" s="6" t="s">
        <v>1074</v>
      </c>
      <c r="R5" s="19">
        <f>T5/50+1</f>
        <v>1</v>
      </c>
      <c r="S5" s="6" t="s">
        <v>1090</v>
      </c>
      <c r="T5" s="11">
        <v>0</v>
      </c>
    </row>
    <row r="6" spans="2:20" ht="12" customHeight="1" x14ac:dyDescent="0.15">
      <c r="B6" s="6" t="s">
        <v>1077</v>
      </c>
      <c r="C6" s="19">
        <f>E6*5</f>
        <v>750</v>
      </c>
      <c r="D6" s="10" t="s">
        <v>1078</v>
      </c>
      <c r="E6" s="11">
        <v>150</v>
      </c>
      <c r="G6" s="6" t="s">
        <v>1077</v>
      </c>
      <c r="H6" s="19">
        <f>J6*5</f>
        <v>100</v>
      </c>
      <c r="I6" s="10" t="s">
        <v>1078</v>
      </c>
      <c r="J6" s="11">
        <v>20</v>
      </c>
      <c r="L6" s="6" t="s">
        <v>1077</v>
      </c>
      <c r="M6" s="19">
        <f>O6*5</f>
        <v>250</v>
      </c>
      <c r="N6" s="10" t="s">
        <v>1078</v>
      </c>
      <c r="O6" s="11">
        <v>50</v>
      </c>
      <c r="Q6" s="6" t="s">
        <v>1077</v>
      </c>
      <c r="R6" s="19">
        <f>T6*5</f>
        <v>500</v>
      </c>
      <c r="S6" s="10" t="s">
        <v>1078</v>
      </c>
      <c r="T6" s="11">
        <v>100</v>
      </c>
    </row>
    <row r="7" spans="2:20" ht="12" customHeight="1" x14ac:dyDescent="0.15">
      <c r="B7" s="6" t="s">
        <v>372</v>
      </c>
      <c r="C7" s="29" t="str">
        <f>LOOKUP(C8,{0,201,401,601,901,1201,1501;"黑色","绿色","蓝色","紫色","红色","橙色","金色"})</f>
        <v>绿色</v>
      </c>
      <c r="D7" s="10" t="s">
        <v>373</v>
      </c>
      <c r="E7" s="13">
        <v>30</v>
      </c>
      <c r="G7" s="6" t="s">
        <v>372</v>
      </c>
      <c r="H7" s="29" t="str">
        <f>LOOKUP(H8,{0,201,401,601,901,1201,1501;"黑色","绿色","蓝色","紫色","红色","橙色","金色"})</f>
        <v>绿色</v>
      </c>
      <c r="I7" s="10" t="s">
        <v>373</v>
      </c>
      <c r="J7" s="13">
        <v>18</v>
      </c>
      <c r="L7" s="6" t="s">
        <v>372</v>
      </c>
      <c r="M7" s="29" t="str">
        <f>LOOKUP(M8,{0,201,401,601,901,1201,1501;"黑色","绿色","蓝色","紫色","红色","橙色","金色"})</f>
        <v>蓝色</v>
      </c>
      <c r="N7" s="10" t="s">
        <v>373</v>
      </c>
      <c r="O7" s="13">
        <v>10</v>
      </c>
      <c r="Q7" s="6" t="s">
        <v>372</v>
      </c>
      <c r="R7" s="29" t="str">
        <f>LOOKUP(R8,{0,201,401,601,901,1201,1501;"黑色","绿色","蓝色","紫色","红色","橙色","金色"})</f>
        <v>紫色</v>
      </c>
      <c r="S7" s="10" t="s">
        <v>373</v>
      </c>
      <c r="T7" s="13">
        <v>10</v>
      </c>
    </row>
    <row r="8" spans="2:20" ht="12" customHeight="1" x14ac:dyDescent="0.15">
      <c r="B8" s="6" t="s">
        <v>374</v>
      </c>
      <c r="C8" s="19">
        <f>E4+E5+E6+C16+IF(D3="全自动枪",LOOKUP((E4+E5+E6+C16),{0,201,401,601,901,1201,1501;0,100,200,300,400,500,600}),0)</f>
        <v>230</v>
      </c>
      <c r="D8" s="10" t="s">
        <v>375</v>
      </c>
      <c r="E8" s="13">
        <v>7</v>
      </c>
      <c r="G8" s="6" t="s">
        <v>374</v>
      </c>
      <c r="H8" s="19">
        <f>J4+J5+J6+H16+IF(I3="全自动枪",LOOKUP((J4+J5+J6+H16),{0,201,401,601,901,1201,1501;0,100,200,300,400,500,600}),0)</f>
        <v>320</v>
      </c>
      <c r="I8" s="10" t="s">
        <v>375</v>
      </c>
      <c r="J8" s="13">
        <v>12</v>
      </c>
      <c r="L8" s="6" t="s">
        <v>374</v>
      </c>
      <c r="M8" s="19">
        <f>O4+O5+O6+M16+IF(N3="全自动枪",LOOKUP((O4+O5+O6+M16),{0,201,401,601,901,1201,1501;0,100,200,300,400,500,600}),0)</f>
        <v>580</v>
      </c>
      <c r="N8" s="10" t="s">
        <v>375</v>
      </c>
      <c r="O8" s="13">
        <v>5</v>
      </c>
      <c r="Q8" s="6" t="s">
        <v>374</v>
      </c>
      <c r="R8" s="19">
        <f>T4+T5+T6+R16+IF(S3="全自动枪",LOOKUP((T4+T5+T6+R16),{0,201,401,601,901,1201,1501;0,100,200,300,400,500,600}),0)</f>
        <v>800</v>
      </c>
      <c r="S8" s="10" t="s">
        <v>375</v>
      </c>
      <c r="T8" s="13">
        <v>10</v>
      </c>
    </row>
    <row r="9" spans="2:20" ht="12" customHeight="1" x14ac:dyDescent="0.15">
      <c r="B9" s="6" t="s">
        <v>376</v>
      </c>
      <c r="C9" s="19">
        <f>C8*20</f>
        <v>4600</v>
      </c>
      <c r="D9" s="10" t="s">
        <v>377</v>
      </c>
      <c r="E9" s="74">
        <f>C8</f>
        <v>230</v>
      </c>
      <c r="G9" s="6" t="s">
        <v>376</v>
      </c>
      <c r="H9" s="19">
        <f>H8*20</f>
        <v>6400</v>
      </c>
      <c r="I9" s="10" t="s">
        <v>377</v>
      </c>
      <c r="J9" s="74">
        <f>H8</f>
        <v>320</v>
      </c>
      <c r="L9" s="6" t="s">
        <v>376</v>
      </c>
      <c r="M9" s="19">
        <f>M8*20</f>
        <v>11600</v>
      </c>
      <c r="N9" s="10" t="s">
        <v>377</v>
      </c>
      <c r="O9" s="74">
        <f>M8</f>
        <v>580</v>
      </c>
      <c r="Q9" s="6" t="s">
        <v>376</v>
      </c>
      <c r="R9" s="19">
        <f>R8*20</f>
        <v>16000</v>
      </c>
      <c r="S9" s="10" t="s">
        <v>377</v>
      </c>
      <c r="T9" s="74">
        <f>R8</f>
        <v>800</v>
      </c>
    </row>
    <row r="10" spans="2:20" ht="12" customHeight="1" x14ac:dyDescent="0.15">
      <c r="B10" s="196" t="s">
        <v>384</v>
      </c>
      <c r="C10" s="197"/>
      <c r="D10" s="193" t="s">
        <v>1280</v>
      </c>
      <c r="E10" s="194"/>
      <c r="G10" s="196" t="s">
        <v>384</v>
      </c>
      <c r="H10" s="197"/>
      <c r="I10" s="193" t="s">
        <v>1281</v>
      </c>
      <c r="J10" s="194"/>
      <c r="L10" s="196" t="s">
        <v>1282</v>
      </c>
      <c r="M10" s="197"/>
      <c r="N10" s="193" t="s">
        <v>1283</v>
      </c>
      <c r="O10" s="194"/>
      <c r="Q10" s="196" t="s">
        <v>1221</v>
      </c>
      <c r="R10" s="197"/>
      <c r="S10" s="193" t="s">
        <v>1284</v>
      </c>
      <c r="T10" s="194"/>
    </row>
    <row r="11" spans="2:20" ht="12" customHeight="1" x14ac:dyDescent="0.15">
      <c r="B11" s="196"/>
      <c r="C11" s="197"/>
      <c r="D11" s="195"/>
      <c r="E11" s="141"/>
      <c r="G11" s="196"/>
      <c r="H11" s="197"/>
      <c r="I11" s="195"/>
      <c r="J11" s="141"/>
      <c r="L11" s="196"/>
      <c r="M11" s="197"/>
      <c r="N11" s="195"/>
      <c r="O11" s="141"/>
      <c r="Q11" s="196"/>
      <c r="R11" s="197"/>
      <c r="S11" s="195"/>
      <c r="T11" s="141"/>
    </row>
    <row r="12" spans="2:20" ht="12" customHeight="1" x14ac:dyDescent="0.15">
      <c r="B12" s="196"/>
      <c r="C12" s="197"/>
      <c r="D12" s="195"/>
      <c r="E12" s="141"/>
      <c r="G12" s="196"/>
      <c r="H12" s="197"/>
      <c r="I12" s="195"/>
      <c r="J12" s="141"/>
      <c r="L12" s="196"/>
      <c r="M12" s="197"/>
      <c r="N12" s="195"/>
      <c r="O12" s="141"/>
      <c r="Q12" s="196"/>
      <c r="R12" s="197"/>
      <c r="S12" s="195"/>
      <c r="T12" s="141"/>
    </row>
    <row r="13" spans="2:20" ht="12" customHeight="1" x14ac:dyDescent="0.15">
      <c r="B13" s="196"/>
      <c r="C13" s="197"/>
      <c r="D13" s="195"/>
      <c r="E13" s="141"/>
      <c r="G13" s="196"/>
      <c r="H13" s="197"/>
      <c r="I13" s="195"/>
      <c r="J13" s="141"/>
      <c r="L13" s="196"/>
      <c r="M13" s="197"/>
      <c r="N13" s="195"/>
      <c r="O13" s="141"/>
      <c r="Q13" s="196"/>
      <c r="R13" s="197"/>
      <c r="S13" s="195"/>
      <c r="T13" s="141"/>
    </row>
    <row r="14" spans="2:20" ht="12" customHeight="1" x14ac:dyDescent="0.15">
      <c r="B14" s="196"/>
      <c r="C14" s="197"/>
      <c r="D14" s="195"/>
      <c r="E14" s="141"/>
      <c r="G14" s="196"/>
      <c r="H14" s="197"/>
      <c r="I14" s="195"/>
      <c r="J14" s="141"/>
      <c r="L14" s="196"/>
      <c r="M14" s="197"/>
      <c r="N14" s="195"/>
      <c r="O14" s="141"/>
      <c r="Q14" s="196"/>
      <c r="R14" s="197"/>
      <c r="S14" s="195"/>
      <c r="T14" s="141"/>
    </row>
    <row r="15" spans="2:20" ht="12" customHeight="1" x14ac:dyDescent="0.15">
      <c r="B15" s="196"/>
      <c r="C15" s="197"/>
      <c r="D15" s="195"/>
      <c r="E15" s="141"/>
      <c r="G15" s="196"/>
      <c r="H15" s="197"/>
      <c r="I15" s="195"/>
      <c r="J15" s="141"/>
      <c r="L15" s="196"/>
      <c r="M15" s="197"/>
      <c r="N15" s="195"/>
      <c r="O15" s="141"/>
      <c r="Q15" s="196"/>
      <c r="R15" s="197"/>
      <c r="S15" s="195"/>
      <c r="T15" s="141"/>
    </row>
    <row r="16" spans="2:20" ht="12" customHeight="1" x14ac:dyDescent="0.15">
      <c r="B16" s="75" t="s">
        <v>386</v>
      </c>
      <c r="C16" s="76">
        <v>0</v>
      </c>
      <c r="D16" s="195"/>
      <c r="E16" s="141"/>
      <c r="G16" s="75" t="s">
        <v>386</v>
      </c>
      <c r="H16" s="76">
        <v>0</v>
      </c>
      <c r="I16" s="195"/>
      <c r="J16" s="141"/>
      <c r="L16" s="75" t="s">
        <v>386</v>
      </c>
      <c r="M16" s="76">
        <v>200</v>
      </c>
      <c r="N16" s="195"/>
      <c r="O16" s="141"/>
      <c r="Q16" s="75" t="s">
        <v>386</v>
      </c>
      <c r="R16" s="76">
        <v>400</v>
      </c>
      <c r="S16" s="195"/>
      <c r="T16" s="141"/>
    </row>
    <row r="17" spans="2:20" ht="12" customHeight="1" x14ac:dyDescent="0.15">
      <c r="B17" s="146" t="s">
        <v>1285</v>
      </c>
      <c r="C17" s="147"/>
      <c r="D17" s="147"/>
      <c r="E17" s="148"/>
      <c r="G17" s="146" t="s">
        <v>479</v>
      </c>
      <c r="H17" s="147"/>
      <c r="I17" s="147"/>
      <c r="J17" s="148"/>
      <c r="L17" s="146" t="s">
        <v>1286</v>
      </c>
      <c r="M17" s="147"/>
      <c r="N17" s="147"/>
      <c r="O17" s="148"/>
      <c r="Q17" s="146"/>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98" t="s">
        <v>406</v>
      </c>
      <c r="C25" s="199"/>
      <c r="D25" s="199"/>
      <c r="E25" s="200"/>
      <c r="G25" s="198" t="s">
        <v>481</v>
      </c>
      <c r="H25" s="199"/>
      <c r="I25" s="199"/>
      <c r="J25" s="200"/>
      <c r="L25" s="198" t="s">
        <v>481</v>
      </c>
      <c r="M25" s="199"/>
      <c r="N25" s="199"/>
      <c r="O25" s="200"/>
      <c r="Q25" s="198" t="s">
        <v>1208</v>
      </c>
      <c r="R25" s="199"/>
      <c r="S25" s="199"/>
      <c r="T25" s="200"/>
    </row>
    <row r="28" spans="2:20" ht="12" customHeight="1" x14ac:dyDescent="0.15">
      <c r="B28" s="6" t="s">
        <v>364</v>
      </c>
      <c r="C28" s="72" t="s">
        <v>131</v>
      </c>
      <c r="D28" s="10" t="s">
        <v>365</v>
      </c>
      <c r="E28" s="73" t="str">
        <f>E29</f>
        <v>步枪</v>
      </c>
      <c r="G28" s="6" t="s">
        <v>364</v>
      </c>
      <c r="H28" s="72" t="s">
        <v>169</v>
      </c>
      <c r="I28" s="10" t="s">
        <v>365</v>
      </c>
      <c r="J28" s="73" t="str">
        <f>J29</f>
        <v>狙击枪</v>
      </c>
      <c r="L28" s="6" t="s">
        <v>364</v>
      </c>
      <c r="M28" s="72" t="s">
        <v>157</v>
      </c>
      <c r="N28" s="10" t="s">
        <v>365</v>
      </c>
      <c r="O28" s="73" t="str">
        <f>O29</f>
        <v>狙击枪</v>
      </c>
      <c r="Q28" s="6" t="s">
        <v>364</v>
      </c>
      <c r="R28" s="72" t="s">
        <v>193</v>
      </c>
      <c r="S28" s="10" t="s">
        <v>365</v>
      </c>
      <c r="T28" s="73" t="str">
        <f>T29</f>
        <v>能量炮</v>
      </c>
    </row>
    <row r="29" spans="2:20" ht="12" customHeight="1" x14ac:dyDescent="0.15">
      <c r="B29" s="6" t="s">
        <v>366</v>
      </c>
      <c r="C29" s="7" t="s">
        <v>1070</v>
      </c>
      <c r="D29" s="7" t="s">
        <v>1231</v>
      </c>
      <c r="E29" s="8" t="s">
        <v>1256</v>
      </c>
      <c r="G29" s="6" t="s">
        <v>366</v>
      </c>
      <c r="H29" s="7" t="s">
        <v>1070</v>
      </c>
      <c r="I29" s="7" t="s">
        <v>1231</v>
      </c>
      <c r="J29" s="8" t="s">
        <v>1219</v>
      </c>
      <c r="L29" s="6" t="s">
        <v>366</v>
      </c>
      <c r="M29" s="7" t="s">
        <v>1087</v>
      </c>
      <c r="N29" s="7" t="s">
        <v>1231</v>
      </c>
      <c r="O29" s="8" t="s">
        <v>1219</v>
      </c>
      <c r="Q29" s="6" t="s">
        <v>366</v>
      </c>
      <c r="R29" s="7" t="s">
        <v>1070</v>
      </c>
      <c r="S29" s="7" t="s">
        <v>1231</v>
      </c>
      <c r="T29" s="8" t="s">
        <v>1287</v>
      </c>
    </row>
    <row r="30" spans="2:20" ht="12" customHeight="1" x14ac:dyDescent="0.15">
      <c r="B30" s="6" t="s">
        <v>370</v>
      </c>
      <c r="C30" s="12" t="str">
        <f>IF(E30/10&lt;1,"",E30/10+10&amp;"D5")</f>
        <v>40D5</v>
      </c>
      <c r="D30" s="10" t="s">
        <v>371</v>
      </c>
      <c r="E30" s="11">
        <v>300</v>
      </c>
      <c r="G30" s="6" t="s">
        <v>370</v>
      </c>
      <c r="H30" s="12" t="str">
        <f>IF(J30/10&lt;1,"",J30/10+10&amp;"D5")</f>
        <v>50D5</v>
      </c>
      <c r="I30" s="10" t="s">
        <v>371</v>
      </c>
      <c r="J30" s="11">
        <v>400</v>
      </c>
      <c r="L30" s="6" t="s">
        <v>370</v>
      </c>
      <c r="M30" s="12" t="str">
        <f>IF(O30/10&lt;1,"",O30/10&amp;"D5")</f>
        <v>50D5</v>
      </c>
      <c r="N30" s="10" t="s">
        <v>371</v>
      </c>
      <c r="O30" s="11">
        <v>500</v>
      </c>
      <c r="Q30" s="6" t="s">
        <v>370</v>
      </c>
      <c r="R30" s="12" t="str">
        <f>IF(T30/10&lt;1,"",T30/10&amp;"D5")</f>
        <v>50D5</v>
      </c>
      <c r="S30" s="10" t="s">
        <v>371</v>
      </c>
      <c r="T30" s="11">
        <v>500</v>
      </c>
    </row>
    <row r="31" spans="2:20" ht="12" customHeight="1" x14ac:dyDescent="0.15">
      <c r="B31" s="6" t="s">
        <v>1074</v>
      </c>
      <c r="C31" s="19">
        <f>E31/50+1</f>
        <v>1</v>
      </c>
      <c r="D31" s="6" t="s">
        <v>1090</v>
      </c>
      <c r="E31" s="11">
        <v>0</v>
      </c>
      <c r="G31" s="6" t="s">
        <v>1074</v>
      </c>
      <c r="H31" s="19">
        <f>J31/50+1</f>
        <v>2</v>
      </c>
      <c r="I31" s="6" t="s">
        <v>1090</v>
      </c>
      <c r="J31" s="11">
        <v>50</v>
      </c>
      <c r="L31" s="6" t="s">
        <v>1074</v>
      </c>
      <c r="M31" s="19">
        <f>O31/50+1</f>
        <v>1</v>
      </c>
      <c r="N31" s="6" t="s">
        <v>1090</v>
      </c>
      <c r="O31" s="11">
        <v>0</v>
      </c>
      <c r="Q31" s="6" t="s">
        <v>1074</v>
      </c>
      <c r="R31" s="19">
        <f>T31/50+1</f>
        <v>1</v>
      </c>
      <c r="S31" s="6" t="s">
        <v>1090</v>
      </c>
      <c r="T31" s="11">
        <v>0</v>
      </c>
    </row>
    <row r="32" spans="2:20" ht="12" customHeight="1" x14ac:dyDescent="0.15">
      <c r="B32" s="6" t="s">
        <v>1077</v>
      </c>
      <c r="C32" s="19">
        <f>E32*5</f>
        <v>500</v>
      </c>
      <c r="D32" s="10" t="s">
        <v>1078</v>
      </c>
      <c r="E32" s="11">
        <v>100</v>
      </c>
      <c r="G32" s="6" t="s">
        <v>1077</v>
      </c>
      <c r="H32" s="19">
        <f>J32*5</f>
        <v>2000</v>
      </c>
      <c r="I32" s="10" t="s">
        <v>1078</v>
      </c>
      <c r="J32" s="11">
        <v>400</v>
      </c>
      <c r="L32" s="6" t="s">
        <v>1077</v>
      </c>
      <c r="M32" s="19">
        <f>O32*5</f>
        <v>2500</v>
      </c>
      <c r="N32" s="10" t="s">
        <v>1078</v>
      </c>
      <c r="O32" s="11">
        <v>500</v>
      </c>
      <c r="Q32" s="6" t="s">
        <v>1077</v>
      </c>
      <c r="R32" s="19">
        <f>T32*5</f>
        <v>500</v>
      </c>
      <c r="S32" s="10" t="s">
        <v>1078</v>
      </c>
      <c r="T32" s="11">
        <v>100</v>
      </c>
    </row>
    <row r="33" spans="2:20" ht="12" customHeight="1" x14ac:dyDescent="0.15">
      <c r="B33" s="6" t="s">
        <v>372</v>
      </c>
      <c r="C33" s="29" t="str">
        <f>LOOKUP(C34,{0,201,401,601,901,1201,1501;"黑色","绿色","蓝色","紫色","红色","橙色","金色"})</f>
        <v>紫色</v>
      </c>
      <c r="D33" s="10" t="s">
        <v>373</v>
      </c>
      <c r="E33" s="13">
        <v>20</v>
      </c>
      <c r="G33" s="6" t="s">
        <v>372</v>
      </c>
      <c r="H33" s="29" t="str">
        <f>LOOKUP(H34,{0,201,401,601,901,1201,1501;"黑色","绿色","蓝色","紫色","红色","橙色","金色"})</f>
        <v>红色</v>
      </c>
      <c r="I33" s="10" t="s">
        <v>373</v>
      </c>
      <c r="J33" s="13">
        <v>40</v>
      </c>
      <c r="L33" s="6" t="s">
        <v>372</v>
      </c>
      <c r="M33" s="29" t="str">
        <f>LOOKUP(M34,{0,201,401,601,901,1201,1501;"黑色","绿色","蓝色","紫色","红色","橙色","金色"})</f>
        <v>红色</v>
      </c>
      <c r="N33" s="10" t="s">
        <v>373</v>
      </c>
      <c r="O33" s="13">
        <v>80</v>
      </c>
      <c r="Q33" s="6" t="s">
        <v>372</v>
      </c>
      <c r="R33" s="29" t="str">
        <f>LOOKUP(R34,{0,201,401,601,901,1201,1501;"黑色","绿色","蓝色","紫色","红色","橙色","金色"})</f>
        <v>红色</v>
      </c>
      <c r="S33" s="10" t="s">
        <v>373</v>
      </c>
      <c r="T33" s="13">
        <v>80</v>
      </c>
    </row>
    <row r="34" spans="2:20" ht="12" customHeight="1" x14ac:dyDescent="0.15">
      <c r="B34" s="6" t="s">
        <v>374</v>
      </c>
      <c r="C34" s="19">
        <f>E30+E31+E32+C42+IF(D29="全自动枪",LOOKUP((E30+E31+E32+C42),{0,201,401,601,901,1201,1501;0,100,200,300,400,500,600}),0)</f>
        <v>800</v>
      </c>
      <c r="D34" s="10" t="s">
        <v>375</v>
      </c>
      <c r="E34" s="13">
        <v>9</v>
      </c>
      <c r="G34" s="6" t="s">
        <v>374</v>
      </c>
      <c r="H34" s="19">
        <f>J30+J31+J32+H42+IF(I29="全自动枪",LOOKUP((J30+J31+J32+H42),{0,201,401,601,901,1201,1501;0,100,200,300,400,500,600}),0)</f>
        <v>1050</v>
      </c>
      <c r="I34" s="10" t="s">
        <v>375</v>
      </c>
      <c r="J34" s="13">
        <v>13</v>
      </c>
      <c r="L34" s="6" t="s">
        <v>374</v>
      </c>
      <c r="M34" s="19">
        <f>O30+O31+O32+M42+IF(N29="全自动枪",LOOKUP((O30+O31+O32+M42),{0,201,401,601,901,1201,1501;0,100,200,300,400,500,600}),0)</f>
        <v>1000</v>
      </c>
      <c r="N34" s="10" t="s">
        <v>375</v>
      </c>
      <c r="O34" s="13">
        <v>14</v>
      </c>
      <c r="Q34" s="6" t="s">
        <v>374</v>
      </c>
      <c r="R34" s="19">
        <f>T30+T31+T32+R42+IF(S29="全自动枪",LOOKUP((T30+T31+T32+R42),{0,201,401,601,901,1201,1501;0,100,200,300,400,500,600}),0)</f>
        <v>1100</v>
      </c>
      <c r="S34" s="10" t="s">
        <v>375</v>
      </c>
      <c r="T34" s="13">
        <v>13</v>
      </c>
    </row>
    <row r="35" spans="2:20" ht="12" customHeight="1" x14ac:dyDescent="0.15">
      <c r="B35" s="6" t="s">
        <v>376</v>
      </c>
      <c r="C35" s="19">
        <f>C34*20</f>
        <v>16000</v>
      </c>
      <c r="D35" s="10" t="s">
        <v>377</v>
      </c>
      <c r="E35" s="74">
        <f>C34</f>
        <v>800</v>
      </c>
      <c r="G35" s="6" t="s">
        <v>376</v>
      </c>
      <c r="H35" s="19">
        <f>H34*20</f>
        <v>21000</v>
      </c>
      <c r="I35" s="10" t="s">
        <v>377</v>
      </c>
      <c r="J35" s="74">
        <f>H34</f>
        <v>1050</v>
      </c>
      <c r="L35" s="6" t="s">
        <v>376</v>
      </c>
      <c r="M35" s="19">
        <f>M34*20</f>
        <v>20000</v>
      </c>
      <c r="N35" s="10" t="s">
        <v>377</v>
      </c>
      <c r="O35" s="74">
        <f>M34</f>
        <v>1000</v>
      </c>
      <c r="Q35" s="6" t="s">
        <v>376</v>
      </c>
      <c r="R35" s="19">
        <f>R34*20</f>
        <v>22000</v>
      </c>
      <c r="S35" s="10" t="s">
        <v>377</v>
      </c>
      <c r="T35" s="74">
        <f>R34</f>
        <v>1100</v>
      </c>
    </row>
    <row r="36" spans="2:20" ht="12" customHeight="1" x14ac:dyDescent="0.15">
      <c r="B36" s="196" t="s">
        <v>1288</v>
      </c>
      <c r="C36" s="197"/>
      <c r="D36" s="193" t="s">
        <v>1289</v>
      </c>
      <c r="E36" s="194"/>
      <c r="G36" s="196" t="s">
        <v>1290</v>
      </c>
      <c r="H36" s="197"/>
      <c r="I36" s="193" t="s">
        <v>1291</v>
      </c>
      <c r="J36" s="194"/>
      <c r="L36" s="196" t="s">
        <v>384</v>
      </c>
      <c r="M36" s="197"/>
      <c r="N36" s="193" t="s">
        <v>1292</v>
      </c>
      <c r="O36" s="194"/>
      <c r="Q36" s="196" t="s">
        <v>1293</v>
      </c>
      <c r="R36" s="197"/>
      <c r="S36" s="193" t="s">
        <v>1294</v>
      </c>
      <c r="T36" s="194"/>
    </row>
    <row r="37" spans="2:20" ht="12" customHeight="1" x14ac:dyDescent="0.15">
      <c r="B37" s="196"/>
      <c r="C37" s="197"/>
      <c r="D37" s="195"/>
      <c r="E37" s="141"/>
      <c r="G37" s="196"/>
      <c r="H37" s="197"/>
      <c r="I37" s="195"/>
      <c r="J37" s="141"/>
      <c r="L37" s="196"/>
      <c r="M37" s="197"/>
      <c r="N37" s="195"/>
      <c r="O37" s="141"/>
      <c r="Q37" s="196"/>
      <c r="R37" s="197"/>
      <c r="S37" s="195"/>
      <c r="T37" s="141"/>
    </row>
    <row r="38" spans="2:20" ht="12" customHeight="1" x14ac:dyDescent="0.15">
      <c r="B38" s="196"/>
      <c r="C38" s="197"/>
      <c r="D38" s="195"/>
      <c r="E38" s="141"/>
      <c r="G38" s="196"/>
      <c r="H38" s="197"/>
      <c r="I38" s="195"/>
      <c r="J38" s="141"/>
      <c r="L38" s="196"/>
      <c r="M38" s="197"/>
      <c r="N38" s="195"/>
      <c r="O38" s="141"/>
      <c r="Q38" s="196"/>
      <c r="R38" s="197"/>
      <c r="S38" s="195"/>
      <c r="T38" s="141"/>
    </row>
    <row r="39" spans="2:20" ht="12" customHeight="1" x14ac:dyDescent="0.15">
      <c r="B39" s="196"/>
      <c r="C39" s="197"/>
      <c r="D39" s="195"/>
      <c r="E39" s="141"/>
      <c r="G39" s="196"/>
      <c r="H39" s="197"/>
      <c r="I39" s="195"/>
      <c r="J39" s="141"/>
      <c r="L39" s="196"/>
      <c r="M39" s="197"/>
      <c r="N39" s="195"/>
      <c r="O39" s="141"/>
      <c r="Q39" s="196"/>
      <c r="R39" s="197"/>
      <c r="S39" s="195"/>
      <c r="T39" s="141"/>
    </row>
    <row r="40" spans="2:20" ht="12" customHeight="1" x14ac:dyDescent="0.15">
      <c r="B40" s="196"/>
      <c r="C40" s="197"/>
      <c r="D40" s="195"/>
      <c r="E40" s="141"/>
      <c r="G40" s="196"/>
      <c r="H40" s="197"/>
      <c r="I40" s="195"/>
      <c r="J40" s="141"/>
      <c r="L40" s="196"/>
      <c r="M40" s="197"/>
      <c r="N40" s="195"/>
      <c r="O40" s="141"/>
      <c r="Q40" s="196"/>
      <c r="R40" s="197"/>
      <c r="S40" s="195"/>
      <c r="T40" s="141"/>
    </row>
    <row r="41" spans="2:20" ht="12" customHeight="1" x14ac:dyDescent="0.15">
      <c r="B41" s="196"/>
      <c r="C41" s="197"/>
      <c r="D41" s="195"/>
      <c r="E41" s="141"/>
      <c r="G41" s="196"/>
      <c r="H41" s="197"/>
      <c r="I41" s="195"/>
      <c r="J41" s="141"/>
      <c r="L41" s="196"/>
      <c r="M41" s="197"/>
      <c r="N41" s="195"/>
      <c r="O41" s="141"/>
      <c r="Q41" s="196"/>
      <c r="R41" s="197"/>
      <c r="S41" s="195"/>
      <c r="T41" s="141"/>
    </row>
    <row r="42" spans="2:20" ht="12" customHeight="1" x14ac:dyDescent="0.15">
      <c r="B42" s="75" t="s">
        <v>386</v>
      </c>
      <c r="C42" s="76">
        <v>400</v>
      </c>
      <c r="D42" s="195"/>
      <c r="E42" s="141"/>
      <c r="G42" s="75" t="s">
        <v>386</v>
      </c>
      <c r="H42" s="76">
        <v>200</v>
      </c>
      <c r="I42" s="195"/>
      <c r="J42" s="141"/>
      <c r="L42" s="75" t="s">
        <v>386</v>
      </c>
      <c r="M42" s="76">
        <v>0</v>
      </c>
      <c r="N42" s="195"/>
      <c r="O42" s="141"/>
      <c r="Q42" s="75" t="s">
        <v>386</v>
      </c>
      <c r="R42" s="76">
        <v>500</v>
      </c>
      <c r="S42" s="195"/>
      <c r="T42" s="141"/>
    </row>
    <row r="43" spans="2:20" ht="12" customHeight="1" x14ac:dyDescent="0.15">
      <c r="B43" s="146" t="s">
        <v>1295</v>
      </c>
      <c r="C43" s="147"/>
      <c r="D43" s="147"/>
      <c r="E43" s="148"/>
      <c r="G43" s="146" t="s">
        <v>1296</v>
      </c>
      <c r="H43" s="147"/>
      <c r="I43" s="147"/>
      <c r="J43" s="148"/>
      <c r="L43" s="146" t="s">
        <v>1297</v>
      </c>
      <c r="M43" s="147"/>
      <c r="N43" s="147"/>
      <c r="O43" s="148"/>
      <c r="Q43" s="146"/>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98" t="s">
        <v>406</v>
      </c>
      <c r="C51" s="199"/>
      <c r="D51" s="199"/>
      <c r="E51" s="200"/>
      <c r="G51" s="198" t="s">
        <v>497</v>
      </c>
      <c r="H51" s="199"/>
      <c r="I51" s="199"/>
      <c r="J51" s="200"/>
      <c r="L51" s="198" t="s">
        <v>1023</v>
      </c>
      <c r="M51" s="199"/>
      <c r="N51" s="199"/>
      <c r="O51" s="200"/>
      <c r="Q51" s="198" t="s">
        <v>1298</v>
      </c>
      <c r="R51" s="199"/>
      <c r="S51" s="199"/>
      <c r="T51" s="200"/>
    </row>
    <row r="54" spans="2:20" ht="12" customHeight="1" x14ac:dyDescent="0.15">
      <c r="B54" s="6" t="s">
        <v>364</v>
      </c>
      <c r="C54" s="72" t="s">
        <v>213</v>
      </c>
      <c r="D54" s="10" t="s">
        <v>365</v>
      </c>
      <c r="E54" s="73" t="str">
        <f>E55</f>
        <v>狙击枪</v>
      </c>
      <c r="G54" s="6" t="s">
        <v>364</v>
      </c>
      <c r="H54" s="72" t="s">
        <v>223</v>
      </c>
      <c r="I54" s="10" t="s">
        <v>365</v>
      </c>
      <c r="J54" s="73" t="str">
        <f>IF(I55="弩",I55,J55)</f>
        <v>狙击枪</v>
      </c>
      <c r="L54" s="6" t="s">
        <v>364</v>
      </c>
      <c r="M54" s="72" t="s">
        <v>249</v>
      </c>
      <c r="N54" s="10" t="s">
        <v>365</v>
      </c>
      <c r="O54" s="73" t="str">
        <f>IF(N55="弩",N55,O55)</f>
        <v>狙击枪</v>
      </c>
      <c r="Q54" s="6" t="s">
        <v>364</v>
      </c>
      <c r="R54" s="72" t="s">
        <v>181</v>
      </c>
      <c r="S54" s="10" t="s">
        <v>365</v>
      </c>
      <c r="T54" s="73" t="str">
        <f>T55</f>
        <v>霰弹枪</v>
      </c>
    </row>
    <row r="55" spans="2:20" ht="12" customHeight="1" x14ac:dyDescent="0.15">
      <c r="B55" s="6" t="s">
        <v>366</v>
      </c>
      <c r="C55" s="7" t="s">
        <v>1070</v>
      </c>
      <c r="D55" s="7" t="s">
        <v>1231</v>
      </c>
      <c r="E55" s="8" t="s">
        <v>1219</v>
      </c>
      <c r="G55" s="6" t="s">
        <v>366</v>
      </c>
      <c r="H55" s="7" t="s">
        <v>1070</v>
      </c>
      <c r="I55" s="7" t="s">
        <v>1231</v>
      </c>
      <c r="J55" s="8" t="s">
        <v>1219</v>
      </c>
      <c r="L55" s="6" t="s">
        <v>366</v>
      </c>
      <c r="M55" s="7" t="s">
        <v>1070</v>
      </c>
      <c r="N55" s="7" t="s">
        <v>1231</v>
      </c>
      <c r="O55" s="8" t="s">
        <v>1219</v>
      </c>
      <c r="Q55" s="6" t="s">
        <v>366</v>
      </c>
      <c r="R55" s="7" t="s">
        <v>1070</v>
      </c>
      <c r="S55" s="7" t="s">
        <v>1231</v>
      </c>
      <c r="T55" s="8" t="s">
        <v>1249</v>
      </c>
    </row>
    <row r="56" spans="2:20" ht="12" customHeight="1" x14ac:dyDescent="0.15">
      <c r="B56" s="6" t="s">
        <v>370</v>
      </c>
      <c r="C56" s="12" t="str">
        <f>IF(E56/10&lt;1,"",E56/10&amp;"D5")</f>
        <v>30D5</v>
      </c>
      <c r="D56" s="10" t="s">
        <v>371</v>
      </c>
      <c r="E56" s="11">
        <v>300</v>
      </c>
      <c r="G56" s="6" t="s">
        <v>370</v>
      </c>
      <c r="H56" s="12" t="str">
        <f>IF(J56/10&lt;1,"",J56/10+10&amp;"D5")</f>
        <v>45D5</v>
      </c>
      <c r="I56" s="10" t="s">
        <v>371</v>
      </c>
      <c r="J56" s="11">
        <v>350</v>
      </c>
      <c r="L56" s="6" t="s">
        <v>370</v>
      </c>
      <c r="M56" s="12" t="str">
        <f>IF(O56/10&lt;1,"",O56/10+10&amp;"D5")</f>
        <v>50D5</v>
      </c>
      <c r="N56" s="10" t="s">
        <v>371</v>
      </c>
      <c r="O56" s="11">
        <v>400</v>
      </c>
      <c r="Q56" s="6" t="s">
        <v>370</v>
      </c>
      <c r="R56" s="12" t="str">
        <f>IF(T56/10&lt;1,"",T56/10&amp;"D5")</f>
        <v>40D5</v>
      </c>
      <c r="S56" s="10" t="s">
        <v>371</v>
      </c>
      <c r="T56" s="11">
        <v>400</v>
      </c>
    </row>
    <row r="57" spans="2:20" ht="12" customHeight="1" x14ac:dyDescent="0.15">
      <c r="B57" s="6" t="s">
        <v>1074</v>
      </c>
      <c r="C57" s="19">
        <f>E57/50+1</f>
        <v>1</v>
      </c>
      <c r="D57" s="6" t="s">
        <v>1090</v>
      </c>
      <c r="E57" s="11">
        <v>0</v>
      </c>
      <c r="G57" s="6" t="s">
        <v>1074</v>
      </c>
      <c r="H57" s="19">
        <f>J57/50+1</f>
        <v>4</v>
      </c>
      <c r="I57" s="6" t="s">
        <v>1075</v>
      </c>
      <c r="J57" s="11">
        <v>150</v>
      </c>
      <c r="L57" s="6" t="s">
        <v>1074</v>
      </c>
      <c r="M57" s="19">
        <f>O57/50+1</f>
        <v>1</v>
      </c>
      <c r="N57" s="6" t="s">
        <v>1075</v>
      </c>
      <c r="O57" s="11">
        <v>0</v>
      </c>
      <c r="Q57" s="6" t="s">
        <v>1074</v>
      </c>
      <c r="R57" s="19">
        <f>T57/50+1</f>
        <v>2</v>
      </c>
      <c r="S57" s="6" t="s">
        <v>1090</v>
      </c>
      <c r="T57" s="11">
        <v>50</v>
      </c>
    </row>
    <row r="58" spans="2:20" ht="12" customHeight="1" x14ac:dyDescent="0.15">
      <c r="B58" s="6" t="s">
        <v>1077</v>
      </c>
      <c r="C58" s="19">
        <f>E58*5</f>
        <v>2500</v>
      </c>
      <c r="D58" s="10" t="s">
        <v>1078</v>
      </c>
      <c r="E58" s="11">
        <v>500</v>
      </c>
      <c r="G58" s="6" t="s">
        <v>1077</v>
      </c>
      <c r="H58" s="19">
        <f>J58*5</f>
        <v>2500</v>
      </c>
      <c r="I58" s="10" t="s">
        <v>1078</v>
      </c>
      <c r="J58" s="11">
        <v>500</v>
      </c>
      <c r="L58" s="6" t="s">
        <v>1077</v>
      </c>
      <c r="M58" s="19">
        <f>O58*5</f>
        <v>5000</v>
      </c>
      <c r="N58" s="10" t="s">
        <v>1078</v>
      </c>
      <c r="O58" s="11">
        <v>1000</v>
      </c>
      <c r="Q58" s="6" t="s">
        <v>1077</v>
      </c>
      <c r="R58" s="19">
        <f>T58*5</f>
        <v>150</v>
      </c>
      <c r="S58" s="10" t="s">
        <v>1078</v>
      </c>
      <c r="T58" s="11">
        <v>30</v>
      </c>
    </row>
    <row r="59" spans="2:20" ht="12" customHeight="1" x14ac:dyDescent="0.15">
      <c r="B59" s="6" t="s">
        <v>372</v>
      </c>
      <c r="C59" s="29" t="str">
        <f>LOOKUP(C60,{0,201,401,601,901,1201,1501;"黑色","绿色","蓝色","紫色","红色","橙色","金色"})</f>
        <v>红色</v>
      </c>
      <c r="D59" s="10" t="s">
        <v>373</v>
      </c>
      <c r="E59" s="13">
        <v>60</v>
      </c>
      <c r="G59" s="6" t="s">
        <v>372</v>
      </c>
      <c r="H59" s="29" t="str">
        <f>LOOKUP(H60,{0,201,401,601,901,1201,1501;"黑色","绿色","蓝色","紫色","红色","橙色","金色"})</f>
        <v>橙色</v>
      </c>
      <c r="I59" s="10" t="s">
        <v>373</v>
      </c>
      <c r="J59" s="13">
        <v>200</v>
      </c>
      <c r="L59" s="6" t="s">
        <v>372</v>
      </c>
      <c r="M59" s="29" t="str">
        <f>LOOKUP(M60,{0,201,401,601,901,1201,1501;"黑色","绿色","蓝色","紫色","红色","橙色","金色"})</f>
        <v>金色</v>
      </c>
      <c r="N59" s="10" t="s">
        <v>373</v>
      </c>
      <c r="O59" s="13">
        <v>200</v>
      </c>
      <c r="Q59" s="6" t="s">
        <v>372</v>
      </c>
      <c r="R59" s="29" t="str">
        <f>LOOKUP(R60,{0,201,401,601,901,1201,1501;"黑色","绿色","蓝色","紫色","红色","橙色","金色"})</f>
        <v>红色</v>
      </c>
      <c r="S59" s="10" t="s">
        <v>373</v>
      </c>
      <c r="T59" s="13">
        <v>20</v>
      </c>
    </row>
    <row r="60" spans="2:20" ht="12" customHeight="1" x14ac:dyDescent="0.15">
      <c r="B60" s="6" t="s">
        <v>374</v>
      </c>
      <c r="C60" s="19">
        <f>E56+E57+E58+C68+IF(D55="全自动枪",LOOKUP((E56+E57+E58+C68),{0,201,401,601,901,1201,1501;0,100,200,300,400,500,600}),0)</f>
        <v>1200</v>
      </c>
      <c r="D60" s="10" t="s">
        <v>375</v>
      </c>
      <c r="E60" s="13">
        <v>14</v>
      </c>
      <c r="G60" s="6" t="s">
        <v>374</v>
      </c>
      <c r="H60" s="19">
        <f>J56+J57+J58+H68+IF(I55="全自动枪",LOOKUP((J56+J57+J58+H68),{0,201,401,601,901,1201,1501;0,100,200,300,400,500,600}),0)</f>
        <v>1500</v>
      </c>
      <c r="I60" s="10" t="s">
        <v>375</v>
      </c>
      <c r="J60" s="13">
        <v>130</v>
      </c>
      <c r="L60" s="6" t="s">
        <v>374</v>
      </c>
      <c r="M60" s="19">
        <f>O56+O57+O58+M68+IF(N55="全自动枪",LOOKUP((O56+O57+O58+M68),{0,201,401,601,901,1201,1501;0,100,200,300,400,500,600}),0)</f>
        <v>2900</v>
      </c>
      <c r="N60" s="10" t="s">
        <v>375</v>
      </c>
      <c r="O60" s="13">
        <v>130</v>
      </c>
      <c r="Q60" s="6" t="s">
        <v>374</v>
      </c>
      <c r="R60" s="19">
        <f>T56+T57+T58+R68+IF(S55="全自动枪",LOOKUP((T56+T57+T58+R68),{0,201,401,601,901,1201,1501;0,100,200,300,400,500,600}),0)</f>
        <v>1080</v>
      </c>
      <c r="S60" s="10" t="s">
        <v>375</v>
      </c>
      <c r="T60" s="13">
        <v>16</v>
      </c>
    </row>
    <row r="61" spans="2:20" ht="12" customHeight="1" x14ac:dyDescent="0.15">
      <c r="B61" s="6" t="s">
        <v>376</v>
      </c>
      <c r="C61" s="19">
        <f>C60*20</f>
        <v>24000</v>
      </c>
      <c r="D61" s="10" t="s">
        <v>377</v>
      </c>
      <c r="E61" s="74">
        <f>C60</f>
        <v>1200</v>
      </c>
      <c r="G61" s="6" t="s">
        <v>376</v>
      </c>
      <c r="H61" s="19">
        <f>H60*20</f>
        <v>30000</v>
      </c>
      <c r="I61" s="10" t="s">
        <v>377</v>
      </c>
      <c r="J61" s="74">
        <f>H60</f>
        <v>1500</v>
      </c>
      <c r="L61" s="6" t="s">
        <v>376</v>
      </c>
      <c r="M61" s="19">
        <f>M60*20</f>
        <v>58000</v>
      </c>
      <c r="N61" s="10" t="s">
        <v>377</v>
      </c>
      <c r="O61" s="74">
        <f>M60</f>
        <v>2900</v>
      </c>
      <c r="Q61" s="6" t="s">
        <v>376</v>
      </c>
      <c r="R61" s="19">
        <f>R60*20</f>
        <v>21600</v>
      </c>
      <c r="S61" s="10" t="s">
        <v>377</v>
      </c>
      <c r="T61" s="74">
        <f>R60</f>
        <v>1080</v>
      </c>
    </row>
    <row r="62" spans="2:20" ht="12" customHeight="1" x14ac:dyDescent="0.15">
      <c r="B62" s="196" t="s">
        <v>1299</v>
      </c>
      <c r="C62" s="197"/>
      <c r="D62" s="193" t="s">
        <v>1300</v>
      </c>
      <c r="E62" s="194"/>
      <c r="G62" s="196" t="s">
        <v>1301</v>
      </c>
      <c r="H62" s="197"/>
      <c r="I62" s="193" t="s">
        <v>1302</v>
      </c>
      <c r="J62" s="194"/>
      <c r="L62" s="196" t="s">
        <v>1303</v>
      </c>
      <c r="M62" s="197"/>
      <c r="N62" s="193" t="s">
        <v>1304</v>
      </c>
      <c r="O62" s="194"/>
      <c r="Q62" s="196" t="s">
        <v>1305</v>
      </c>
      <c r="R62" s="197"/>
      <c r="S62" s="193" t="s">
        <v>1306</v>
      </c>
      <c r="T62" s="194"/>
    </row>
    <row r="63" spans="2:20" ht="12" customHeight="1" x14ac:dyDescent="0.15">
      <c r="B63" s="196"/>
      <c r="C63" s="197"/>
      <c r="D63" s="195"/>
      <c r="E63" s="141"/>
      <c r="G63" s="196"/>
      <c r="H63" s="197"/>
      <c r="I63" s="195"/>
      <c r="J63" s="141"/>
      <c r="L63" s="196"/>
      <c r="M63" s="197"/>
      <c r="N63" s="195"/>
      <c r="O63" s="141"/>
      <c r="Q63" s="196"/>
      <c r="R63" s="197"/>
      <c r="S63" s="195"/>
      <c r="T63" s="141"/>
    </row>
    <row r="64" spans="2:20" ht="12" customHeight="1" x14ac:dyDescent="0.15">
      <c r="B64" s="196"/>
      <c r="C64" s="197"/>
      <c r="D64" s="195"/>
      <c r="E64" s="141"/>
      <c r="G64" s="196"/>
      <c r="H64" s="197"/>
      <c r="I64" s="195"/>
      <c r="J64" s="141"/>
      <c r="L64" s="196"/>
      <c r="M64" s="197"/>
      <c r="N64" s="195"/>
      <c r="O64" s="141"/>
      <c r="Q64" s="196"/>
      <c r="R64" s="197"/>
      <c r="S64" s="195"/>
      <c r="T64" s="141"/>
    </row>
    <row r="65" spans="2:20" ht="12" customHeight="1" x14ac:dyDescent="0.15">
      <c r="B65" s="196"/>
      <c r="C65" s="197"/>
      <c r="D65" s="195"/>
      <c r="E65" s="141"/>
      <c r="G65" s="196"/>
      <c r="H65" s="197"/>
      <c r="I65" s="195"/>
      <c r="J65" s="141"/>
      <c r="L65" s="196"/>
      <c r="M65" s="197"/>
      <c r="N65" s="195"/>
      <c r="O65" s="141"/>
      <c r="Q65" s="196"/>
      <c r="R65" s="197"/>
      <c r="S65" s="195"/>
      <c r="T65" s="141"/>
    </row>
    <row r="66" spans="2:20" ht="12" customHeight="1" x14ac:dyDescent="0.15">
      <c r="B66" s="196"/>
      <c r="C66" s="197"/>
      <c r="D66" s="195"/>
      <c r="E66" s="141"/>
      <c r="G66" s="196"/>
      <c r="H66" s="197"/>
      <c r="I66" s="195"/>
      <c r="J66" s="141"/>
      <c r="L66" s="196"/>
      <c r="M66" s="197"/>
      <c r="N66" s="195"/>
      <c r="O66" s="141"/>
      <c r="Q66" s="196"/>
      <c r="R66" s="197"/>
      <c r="S66" s="195"/>
      <c r="T66" s="141"/>
    </row>
    <row r="67" spans="2:20" ht="12" customHeight="1" x14ac:dyDescent="0.15">
      <c r="B67" s="196"/>
      <c r="C67" s="197"/>
      <c r="D67" s="195"/>
      <c r="E67" s="141"/>
      <c r="G67" s="196"/>
      <c r="H67" s="197"/>
      <c r="I67" s="195"/>
      <c r="J67" s="141"/>
      <c r="L67" s="196"/>
      <c r="M67" s="197"/>
      <c r="N67" s="195"/>
      <c r="O67" s="141"/>
      <c r="Q67" s="196"/>
      <c r="R67" s="197"/>
      <c r="S67" s="195"/>
      <c r="T67" s="141"/>
    </row>
    <row r="68" spans="2:20" ht="12" customHeight="1" x14ac:dyDescent="0.15">
      <c r="B68" s="75" t="s">
        <v>386</v>
      </c>
      <c r="C68" s="76">
        <v>400</v>
      </c>
      <c r="D68" s="195"/>
      <c r="E68" s="141"/>
      <c r="G68" s="75" t="s">
        <v>386</v>
      </c>
      <c r="H68" s="76">
        <v>500</v>
      </c>
      <c r="I68" s="195"/>
      <c r="J68" s="141"/>
      <c r="L68" s="75" t="s">
        <v>386</v>
      </c>
      <c r="M68" s="76">
        <v>1500</v>
      </c>
      <c r="N68" s="195"/>
      <c r="O68" s="141"/>
      <c r="Q68" s="75" t="s">
        <v>386</v>
      </c>
      <c r="R68" s="76">
        <v>600</v>
      </c>
      <c r="S68" s="195"/>
      <c r="T68" s="141"/>
    </row>
    <row r="69" spans="2:20" ht="12" customHeight="1" x14ac:dyDescent="0.15">
      <c r="B69" s="146"/>
      <c r="C69" s="147"/>
      <c r="D69" s="147"/>
      <c r="E69" s="148"/>
      <c r="G69" s="146"/>
      <c r="H69" s="147"/>
      <c r="I69" s="147"/>
      <c r="J69" s="148"/>
      <c r="L69" s="146" t="s">
        <v>1307</v>
      </c>
      <c r="M69" s="147"/>
      <c r="N69" s="147"/>
      <c r="O69" s="148"/>
      <c r="Q69" s="146" t="s">
        <v>479</v>
      </c>
      <c r="R69" s="147"/>
      <c r="S69" s="147"/>
      <c r="T69" s="148"/>
    </row>
    <row r="70" spans="2:20" ht="12" customHeight="1" x14ac:dyDescent="0.15">
      <c r="B70" s="146"/>
      <c r="C70" s="147"/>
      <c r="D70" s="147"/>
      <c r="E70" s="148"/>
      <c r="G70" s="146"/>
      <c r="H70" s="147"/>
      <c r="I70" s="147"/>
      <c r="J70" s="148"/>
      <c r="L70" s="146"/>
      <c r="M70" s="147"/>
      <c r="N70" s="147"/>
      <c r="O70" s="148"/>
      <c r="Q70" s="146"/>
      <c r="R70" s="147"/>
      <c r="S70" s="147"/>
      <c r="T70" s="148"/>
    </row>
    <row r="71" spans="2:20" ht="12" customHeight="1" x14ac:dyDescent="0.15">
      <c r="B71" s="146"/>
      <c r="C71" s="147"/>
      <c r="D71" s="147"/>
      <c r="E71" s="148"/>
      <c r="G71" s="146"/>
      <c r="H71" s="147"/>
      <c r="I71" s="147"/>
      <c r="J71" s="148"/>
      <c r="L71" s="146"/>
      <c r="M71" s="147"/>
      <c r="N71" s="147"/>
      <c r="O71" s="148"/>
      <c r="Q71" s="146"/>
      <c r="R71" s="147"/>
      <c r="S71" s="147"/>
      <c r="T71" s="148"/>
    </row>
    <row r="72" spans="2:20" ht="12" customHeight="1" x14ac:dyDescent="0.15">
      <c r="B72" s="146"/>
      <c r="C72" s="147"/>
      <c r="D72" s="147"/>
      <c r="E72" s="148"/>
      <c r="G72" s="146"/>
      <c r="H72" s="147"/>
      <c r="I72" s="147"/>
      <c r="J72" s="148"/>
      <c r="L72" s="146"/>
      <c r="M72" s="147"/>
      <c r="N72" s="147"/>
      <c r="O72" s="148"/>
      <c r="Q72" s="146"/>
      <c r="R72" s="147"/>
      <c r="S72" s="147"/>
      <c r="T72" s="148"/>
    </row>
    <row r="73" spans="2:20" ht="12" customHeight="1" x14ac:dyDescent="0.15">
      <c r="B73" s="146"/>
      <c r="C73" s="147"/>
      <c r="D73" s="147"/>
      <c r="E73" s="148"/>
      <c r="G73" s="146"/>
      <c r="H73" s="147"/>
      <c r="I73" s="147"/>
      <c r="J73" s="148"/>
      <c r="L73" s="146"/>
      <c r="M73" s="147"/>
      <c r="N73" s="147"/>
      <c r="O73" s="148"/>
      <c r="Q73" s="146"/>
      <c r="R73" s="147"/>
      <c r="S73" s="147"/>
      <c r="T73" s="148"/>
    </row>
    <row r="74" spans="2:20" ht="12" customHeight="1" x14ac:dyDescent="0.15">
      <c r="B74" s="146"/>
      <c r="C74" s="147"/>
      <c r="D74" s="147"/>
      <c r="E74" s="148"/>
      <c r="G74" s="146"/>
      <c r="H74" s="147"/>
      <c r="I74" s="147"/>
      <c r="J74" s="148"/>
      <c r="L74" s="146"/>
      <c r="M74" s="147"/>
      <c r="N74" s="147"/>
      <c r="O74" s="148"/>
      <c r="Q74" s="146"/>
      <c r="R74" s="147"/>
      <c r="S74" s="147"/>
      <c r="T74" s="148"/>
    </row>
    <row r="75" spans="2:20" ht="12" customHeight="1" x14ac:dyDescent="0.15">
      <c r="B75" s="146"/>
      <c r="C75" s="147"/>
      <c r="D75" s="147"/>
      <c r="E75" s="148"/>
      <c r="G75" s="146"/>
      <c r="H75" s="147"/>
      <c r="I75" s="147"/>
      <c r="J75" s="148"/>
      <c r="L75" s="146"/>
      <c r="M75" s="147"/>
      <c r="N75" s="147"/>
      <c r="O75" s="148"/>
      <c r="Q75" s="146"/>
      <c r="R75" s="147"/>
      <c r="S75" s="147"/>
      <c r="T75" s="148"/>
    </row>
    <row r="76" spans="2:20" ht="12" customHeight="1" x14ac:dyDescent="0.15">
      <c r="B76" s="146"/>
      <c r="C76" s="147"/>
      <c r="D76" s="147"/>
      <c r="E76" s="148"/>
      <c r="G76" s="146"/>
      <c r="H76" s="147"/>
      <c r="I76" s="147"/>
      <c r="J76" s="148"/>
      <c r="L76" s="146"/>
      <c r="M76" s="147"/>
      <c r="N76" s="147"/>
      <c r="O76" s="148"/>
      <c r="Q76" s="146"/>
      <c r="R76" s="147"/>
      <c r="S76" s="147"/>
      <c r="T76" s="148"/>
    </row>
    <row r="77" spans="2:20" ht="12" customHeight="1" x14ac:dyDescent="0.15">
      <c r="B77" s="198" t="s">
        <v>1208</v>
      </c>
      <c r="C77" s="199"/>
      <c r="D77" s="199"/>
      <c r="E77" s="200"/>
      <c r="G77" s="198" t="s">
        <v>1266</v>
      </c>
      <c r="H77" s="199"/>
      <c r="I77" s="199"/>
      <c r="J77" s="200"/>
      <c r="L77" s="198" t="s">
        <v>1308</v>
      </c>
      <c r="M77" s="199"/>
      <c r="N77" s="199"/>
      <c r="O77" s="200"/>
      <c r="Q77" s="198" t="s">
        <v>1309</v>
      </c>
      <c r="R77" s="199"/>
      <c r="S77" s="199"/>
      <c r="T77" s="200"/>
    </row>
    <row r="80" spans="2:20" ht="12" customHeight="1" x14ac:dyDescent="0.15">
      <c r="B80" s="6" t="s">
        <v>364</v>
      </c>
      <c r="C80" s="72" t="s">
        <v>258</v>
      </c>
      <c r="D80" s="10" t="s">
        <v>365</v>
      </c>
      <c r="E80" s="73" t="str">
        <f>E81</f>
        <v>燧发枪</v>
      </c>
      <c r="G80" s="6" t="s">
        <v>364</v>
      </c>
      <c r="H80" s="72" t="s">
        <v>92</v>
      </c>
      <c r="I80" s="10" t="s">
        <v>365</v>
      </c>
      <c r="J80" s="73" t="str">
        <f>J81</f>
        <v>狙击枪</v>
      </c>
      <c r="L80" s="6" t="s">
        <v>364</v>
      </c>
      <c r="M80" s="72" t="s">
        <v>65</v>
      </c>
      <c r="N80" s="10" t="s">
        <v>365</v>
      </c>
      <c r="O80" s="73" t="str">
        <f>O81</f>
        <v>左轮手枪</v>
      </c>
      <c r="Q80" s="6" t="s">
        <v>364</v>
      </c>
      <c r="R80" s="72" t="s">
        <v>79</v>
      </c>
      <c r="S80" s="10" t="s">
        <v>365</v>
      </c>
      <c r="T80" s="73" t="str">
        <f>T81</f>
        <v>狙击枪</v>
      </c>
    </row>
    <row r="81" spans="2:20" ht="12" customHeight="1" x14ac:dyDescent="0.15">
      <c r="B81" s="6" t="s">
        <v>366</v>
      </c>
      <c r="C81" s="7" t="s">
        <v>1070</v>
      </c>
      <c r="D81" s="7" t="s">
        <v>1231</v>
      </c>
      <c r="E81" s="8" t="s">
        <v>1310</v>
      </c>
      <c r="G81" s="6" t="s">
        <v>366</v>
      </c>
      <c r="H81" s="7" t="s">
        <v>1070</v>
      </c>
      <c r="I81" s="7" t="s">
        <v>1231</v>
      </c>
      <c r="J81" s="8" t="s">
        <v>1219</v>
      </c>
      <c r="L81" s="6" t="s">
        <v>366</v>
      </c>
      <c r="M81" s="7" t="s">
        <v>1070</v>
      </c>
      <c r="N81" s="7" t="s">
        <v>1231</v>
      </c>
      <c r="O81" s="8" t="s">
        <v>1199</v>
      </c>
      <c r="Q81" s="6" t="s">
        <v>366</v>
      </c>
      <c r="R81" s="7" t="s">
        <v>1070</v>
      </c>
      <c r="S81" s="7" t="s">
        <v>1231</v>
      </c>
      <c r="T81" s="8" t="s">
        <v>1219</v>
      </c>
    </row>
    <row r="82" spans="2:20" ht="12" customHeight="1" x14ac:dyDescent="0.15">
      <c r="B82" s="6" t="s">
        <v>370</v>
      </c>
      <c r="C82" s="12" t="str">
        <f>IF(E82/10&lt;1,"",E82/10+25&amp;"D5")</f>
        <v>75D5</v>
      </c>
      <c r="D82" s="10" t="s">
        <v>371</v>
      </c>
      <c r="E82" s="11">
        <v>500</v>
      </c>
      <c r="G82" s="6" t="s">
        <v>370</v>
      </c>
      <c r="H82" s="12" t="str">
        <f>IF(J82/10&lt;1,"",J82/10+5&amp;"D5")</f>
        <v>35D5</v>
      </c>
      <c r="I82" s="10" t="s">
        <v>371</v>
      </c>
      <c r="J82" s="11">
        <v>300</v>
      </c>
      <c r="L82" s="6" t="s">
        <v>370</v>
      </c>
      <c r="M82" s="12" t="str">
        <f>IF(O82/10&lt;1,"",O82/10+10&amp;"D5")</f>
        <v>40D5</v>
      </c>
      <c r="N82" s="10" t="s">
        <v>371</v>
      </c>
      <c r="O82" s="11">
        <v>300</v>
      </c>
      <c r="Q82" s="6" t="s">
        <v>370</v>
      </c>
      <c r="R82" s="12" t="str">
        <f>IF(T82/10&lt;1,"",T82/10+10&amp;"D5")</f>
        <v>30D5</v>
      </c>
      <c r="S82" s="10" t="s">
        <v>371</v>
      </c>
      <c r="T82" s="11">
        <v>200</v>
      </c>
    </row>
    <row r="83" spans="2:20" ht="12" customHeight="1" x14ac:dyDescent="0.15">
      <c r="B83" s="6" t="s">
        <v>1074</v>
      </c>
      <c r="C83" s="19">
        <f>E83/50+1</f>
        <v>1</v>
      </c>
      <c r="D83" s="6" t="s">
        <v>1090</v>
      </c>
      <c r="E83" s="11">
        <v>0</v>
      </c>
      <c r="G83" s="6" t="s">
        <v>1074</v>
      </c>
      <c r="H83" s="19">
        <f>J83/50+1</f>
        <v>1</v>
      </c>
      <c r="I83" s="6" t="s">
        <v>1090</v>
      </c>
      <c r="J83" s="11">
        <v>0</v>
      </c>
      <c r="L83" s="6" t="s">
        <v>1074</v>
      </c>
      <c r="M83" s="19">
        <f>O83/50+1</f>
        <v>1</v>
      </c>
      <c r="N83" s="6" t="s">
        <v>1090</v>
      </c>
      <c r="O83" s="11">
        <v>0</v>
      </c>
      <c r="Q83" s="6" t="s">
        <v>1074</v>
      </c>
      <c r="R83" s="19">
        <f>T83/50+1</f>
        <v>1</v>
      </c>
      <c r="S83" s="6" t="s">
        <v>1090</v>
      </c>
      <c r="T83" s="11">
        <v>0</v>
      </c>
    </row>
    <row r="84" spans="2:20" ht="12" customHeight="1" x14ac:dyDescent="0.15">
      <c r="B84" s="6" t="s">
        <v>1077</v>
      </c>
      <c r="C84" s="19">
        <f>E84*5</f>
        <v>1000</v>
      </c>
      <c r="D84" s="10" t="s">
        <v>1078</v>
      </c>
      <c r="E84" s="11">
        <v>200</v>
      </c>
      <c r="G84" s="6" t="s">
        <v>1077</v>
      </c>
      <c r="H84" s="19">
        <f>J84*5</f>
        <v>500</v>
      </c>
      <c r="I84" s="10" t="s">
        <v>1078</v>
      </c>
      <c r="J84" s="11">
        <v>100</v>
      </c>
      <c r="L84" s="6" t="s">
        <v>1077</v>
      </c>
      <c r="M84" s="19">
        <f>O84*5</f>
        <v>100</v>
      </c>
      <c r="N84" s="10" t="s">
        <v>1078</v>
      </c>
      <c r="O84" s="11">
        <v>20</v>
      </c>
      <c r="Q84" s="6" t="s">
        <v>1077</v>
      </c>
      <c r="R84" s="19">
        <f>T84*5</f>
        <v>1000</v>
      </c>
      <c r="S84" s="10" t="s">
        <v>1078</v>
      </c>
      <c r="T84" s="11">
        <v>200</v>
      </c>
    </row>
    <row r="85" spans="2:20" ht="12" customHeight="1" x14ac:dyDescent="0.15">
      <c r="B85" s="6" t="s">
        <v>372</v>
      </c>
      <c r="C85" s="29" t="str">
        <f>LOOKUP(C86,{0,201,401,601,901,1201,1501;"黑色","绿色","蓝色","紫色","红色","橙色","金色"})</f>
        <v>金色</v>
      </c>
      <c r="D85" s="10" t="s">
        <v>373</v>
      </c>
      <c r="E85" s="13">
        <v>20</v>
      </c>
      <c r="G85" s="6" t="s">
        <v>372</v>
      </c>
      <c r="H85" s="29" t="str">
        <f>LOOKUP(H86,{0,201,401,601,901,1201,1501;"黑色","绿色","蓝色","紫色","红色","橙色","金色"})</f>
        <v>蓝色</v>
      </c>
      <c r="I85" s="10" t="s">
        <v>373</v>
      </c>
      <c r="J85" s="13">
        <v>50</v>
      </c>
      <c r="L85" s="6" t="s">
        <v>372</v>
      </c>
      <c r="M85" s="29" t="str">
        <f>LOOKUP(M86,{0,201,401,601,901,1201,1501;"黑色","绿色","蓝色","紫色","红色","橙色","金色"})</f>
        <v>绿色</v>
      </c>
      <c r="N85" s="10" t="s">
        <v>373</v>
      </c>
      <c r="O85" s="13">
        <v>40</v>
      </c>
      <c r="Q85" s="6" t="s">
        <v>372</v>
      </c>
      <c r="R85" s="29" t="str">
        <f>LOOKUP(R86,{0,201,401,601,901,1201,1501;"黑色","绿色","蓝色","紫色","红色","橙色","金色"})</f>
        <v>绿色</v>
      </c>
      <c r="S85" s="10" t="s">
        <v>373</v>
      </c>
      <c r="T85" s="13">
        <v>50</v>
      </c>
    </row>
    <row r="86" spans="2:20" ht="12" customHeight="1" x14ac:dyDescent="0.15">
      <c r="B86" s="6" t="s">
        <v>374</v>
      </c>
      <c r="C86" s="19">
        <f>E82+E83+E84+C94+IF(D81="全自动枪",LOOKUP((E82+E83+E84+C94),{0,201,401,601,901,1201,1501;0,100,200,300,400,500,600}),0)</f>
        <v>3000</v>
      </c>
      <c r="D86" s="10" t="s">
        <v>375</v>
      </c>
      <c r="E86" s="13">
        <v>16</v>
      </c>
      <c r="G86" s="6" t="s">
        <v>374</v>
      </c>
      <c r="H86" s="19">
        <f>J82+J83+J84+H94+IF(I81="全自动枪",LOOKUP((J82+J83+J84+H94),{0,201,401,601,901,1201,1501;0,100,200,300,400,500,600}),0)</f>
        <v>500</v>
      </c>
      <c r="I86" s="10" t="s">
        <v>375</v>
      </c>
      <c r="J86" s="13">
        <v>30</v>
      </c>
      <c r="L86" s="6" t="s">
        <v>374</v>
      </c>
      <c r="M86" s="19">
        <f>O82+O83+O84+M94+IF(N81="全自动枪",LOOKUP((O82+O83+O84+M94),{0,201,401,601,901,1201,1501;0,100,200,300,400,500,600}),0)</f>
        <v>320</v>
      </c>
      <c r="N86" s="10" t="s">
        <v>375</v>
      </c>
      <c r="O86" s="13">
        <v>10</v>
      </c>
      <c r="Q86" s="6" t="s">
        <v>374</v>
      </c>
      <c r="R86" s="19">
        <f>T82+T83+T84+R94+IF(S81="全自动枪",LOOKUP((T82+T83+T84+R94),{0,201,401,601,901,1201,1501;0,100,200,300,400,500,600}),0)</f>
        <v>400</v>
      </c>
      <c r="S86" s="10" t="s">
        <v>375</v>
      </c>
      <c r="T86" s="13">
        <v>30</v>
      </c>
    </row>
    <row r="87" spans="2:20" ht="12" customHeight="1" x14ac:dyDescent="0.15">
      <c r="B87" s="6" t="s">
        <v>376</v>
      </c>
      <c r="C87" s="19">
        <f>C86*20</f>
        <v>60000</v>
      </c>
      <c r="D87" s="10" t="s">
        <v>377</v>
      </c>
      <c r="E87" s="74">
        <f>C86</f>
        <v>3000</v>
      </c>
      <c r="G87" s="6" t="s">
        <v>376</v>
      </c>
      <c r="H87" s="19">
        <f>H86*20</f>
        <v>10000</v>
      </c>
      <c r="I87" s="10" t="s">
        <v>377</v>
      </c>
      <c r="J87" s="74">
        <f>H86</f>
        <v>500</v>
      </c>
      <c r="L87" s="6" t="s">
        <v>376</v>
      </c>
      <c r="M87" s="19">
        <f>M86*20</f>
        <v>6400</v>
      </c>
      <c r="N87" s="10" t="s">
        <v>377</v>
      </c>
      <c r="O87" s="74">
        <f>M86</f>
        <v>320</v>
      </c>
      <c r="Q87" s="6" t="s">
        <v>376</v>
      </c>
      <c r="R87" s="19">
        <f>R86*20</f>
        <v>8000</v>
      </c>
      <c r="S87" s="10" t="s">
        <v>377</v>
      </c>
      <c r="T87" s="74">
        <f>R86</f>
        <v>400</v>
      </c>
    </row>
    <row r="88" spans="2:20" ht="12" customHeight="1" x14ac:dyDescent="0.15">
      <c r="B88" s="196" t="s">
        <v>1311</v>
      </c>
      <c r="C88" s="197"/>
      <c r="D88" s="193" t="s">
        <v>1312</v>
      </c>
      <c r="E88" s="194"/>
      <c r="G88" s="196" t="s">
        <v>1313</v>
      </c>
      <c r="H88" s="197"/>
      <c r="I88" s="193" t="s">
        <v>1314</v>
      </c>
      <c r="J88" s="194"/>
      <c r="L88" s="196" t="s">
        <v>384</v>
      </c>
      <c r="M88" s="197"/>
      <c r="N88" s="193" t="s">
        <v>1315</v>
      </c>
      <c r="O88" s="194"/>
      <c r="Q88" s="196" t="s">
        <v>384</v>
      </c>
      <c r="R88" s="197"/>
      <c r="S88" s="193" t="s">
        <v>1316</v>
      </c>
      <c r="T88" s="194"/>
    </row>
    <row r="89" spans="2:20" ht="12" customHeight="1" x14ac:dyDescent="0.15">
      <c r="B89" s="196"/>
      <c r="C89" s="197"/>
      <c r="D89" s="195"/>
      <c r="E89" s="141"/>
      <c r="G89" s="196"/>
      <c r="H89" s="197"/>
      <c r="I89" s="195"/>
      <c r="J89" s="141"/>
      <c r="L89" s="196"/>
      <c r="M89" s="197"/>
      <c r="N89" s="195"/>
      <c r="O89" s="141"/>
      <c r="Q89" s="196"/>
      <c r="R89" s="197"/>
      <c r="S89" s="195"/>
      <c r="T89" s="141"/>
    </row>
    <row r="90" spans="2:20" ht="12" customHeight="1" x14ac:dyDescent="0.15">
      <c r="B90" s="196"/>
      <c r="C90" s="197"/>
      <c r="D90" s="195"/>
      <c r="E90" s="141"/>
      <c r="G90" s="196"/>
      <c r="H90" s="197"/>
      <c r="I90" s="195"/>
      <c r="J90" s="141"/>
      <c r="L90" s="196"/>
      <c r="M90" s="197"/>
      <c r="N90" s="195"/>
      <c r="O90" s="141"/>
      <c r="Q90" s="196"/>
      <c r="R90" s="197"/>
      <c r="S90" s="195"/>
      <c r="T90" s="141"/>
    </row>
    <row r="91" spans="2:20" ht="12" customHeight="1" x14ac:dyDescent="0.15">
      <c r="B91" s="196"/>
      <c r="C91" s="197"/>
      <c r="D91" s="195"/>
      <c r="E91" s="141"/>
      <c r="G91" s="196"/>
      <c r="H91" s="197"/>
      <c r="I91" s="195"/>
      <c r="J91" s="141"/>
      <c r="L91" s="196"/>
      <c r="M91" s="197"/>
      <c r="N91" s="195"/>
      <c r="O91" s="141"/>
      <c r="Q91" s="196"/>
      <c r="R91" s="197"/>
      <c r="S91" s="195"/>
      <c r="T91" s="141"/>
    </row>
    <row r="92" spans="2:20" ht="12" customHeight="1" x14ac:dyDescent="0.15">
      <c r="B92" s="196"/>
      <c r="C92" s="197"/>
      <c r="D92" s="195"/>
      <c r="E92" s="141"/>
      <c r="G92" s="196"/>
      <c r="H92" s="197"/>
      <c r="I92" s="195"/>
      <c r="J92" s="141"/>
      <c r="L92" s="196"/>
      <c r="M92" s="197"/>
      <c r="N92" s="195"/>
      <c r="O92" s="141"/>
      <c r="Q92" s="196"/>
      <c r="R92" s="197"/>
      <c r="S92" s="195"/>
      <c r="T92" s="141"/>
    </row>
    <row r="93" spans="2:20" ht="12" customHeight="1" x14ac:dyDescent="0.15">
      <c r="B93" s="196"/>
      <c r="C93" s="197"/>
      <c r="D93" s="195"/>
      <c r="E93" s="141"/>
      <c r="G93" s="196"/>
      <c r="H93" s="197"/>
      <c r="I93" s="195"/>
      <c r="J93" s="141"/>
      <c r="L93" s="196"/>
      <c r="M93" s="197"/>
      <c r="N93" s="195"/>
      <c r="O93" s="141"/>
      <c r="Q93" s="196"/>
      <c r="R93" s="197"/>
      <c r="S93" s="195"/>
      <c r="T93" s="141"/>
    </row>
    <row r="94" spans="2:20" ht="12" customHeight="1" x14ac:dyDescent="0.15">
      <c r="B94" s="75" t="s">
        <v>386</v>
      </c>
      <c r="C94" s="76">
        <v>2300</v>
      </c>
      <c r="D94" s="195"/>
      <c r="E94" s="141"/>
      <c r="G94" s="75" t="s">
        <v>386</v>
      </c>
      <c r="H94" s="76">
        <v>100</v>
      </c>
      <c r="I94" s="195"/>
      <c r="J94" s="141"/>
      <c r="L94" s="75" t="s">
        <v>386</v>
      </c>
      <c r="M94" s="76">
        <v>0</v>
      </c>
      <c r="N94" s="195"/>
      <c r="O94" s="141"/>
      <c r="Q94" s="75" t="s">
        <v>386</v>
      </c>
      <c r="R94" s="76">
        <v>0</v>
      </c>
      <c r="S94" s="195"/>
      <c r="T94" s="141"/>
    </row>
    <row r="95" spans="2:20" ht="12" customHeight="1" x14ac:dyDescent="0.15">
      <c r="B95" s="146" t="s">
        <v>1317</v>
      </c>
      <c r="C95" s="147"/>
      <c r="D95" s="147"/>
      <c r="E95" s="148"/>
      <c r="G95" s="146" t="s">
        <v>1318</v>
      </c>
      <c r="H95" s="147"/>
      <c r="I95" s="147"/>
      <c r="J95" s="148"/>
      <c r="L95" s="146" t="s">
        <v>1319</v>
      </c>
      <c r="M95" s="147"/>
      <c r="N95" s="147"/>
      <c r="O95" s="148"/>
      <c r="Q95" s="146" t="s">
        <v>479</v>
      </c>
      <c r="R95" s="147"/>
      <c r="S95" s="147"/>
      <c r="T95" s="148"/>
    </row>
    <row r="96" spans="2:20" ht="12" customHeight="1" x14ac:dyDescent="0.15">
      <c r="B96" s="146"/>
      <c r="C96" s="147"/>
      <c r="D96" s="147"/>
      <c r="E96" s="148"/>
      <c r="G96" s="146"/>
      <c r="H96" s="147"/>
      <c r="I96" s="147"/>
      <c r="J96" s="148"/>
      <c r="L96" s="146"/>
      <c r="M96" s="147"/>
      <c r="N96" s="147"/>
      <c r="O96" s="148"/>
      <c r="Q96" s="146"/>
      <c r="R96" s="147"/>
      <c r="S96" s="147"/>
      <c r="T96" s="148"/>
    </row>
    <row r="97" spans="2:20" ht="12" customHeight="1" x14ac:dyDescent="0.15">
      <c r="B97" s="146"/>
      <c r="C97" s="147"/>
      <c r="D97" s="147"/>
      <c r="E97" s="148"/>
      <c r="G97" s="146"/>
      <c r="H97" s="147"/>
      <c r="I97" s="147"/>
      <c r="J97" s="148"/>
      <c r="L97" s="146"/>
      <c r="M97" s="147"/>
      <c r="N97" s="147"/>
      <c r="O97" s="148"/>
      <c r="Q97" s="146"/>
      <c r="R97" s="147"/>
      <c r="S97" s="147"/>
      <c r="T97" s="148"/>
    </row>
    <row r="98" spans="2:20" ht="12" customHeight="1" x14ac:dyDescent="0.15">
      <c r="B98" s="146"/>
      <c r="C98" s="147"/>
      <c r="D98" s="147"/>
      <c r="E98" s="148"/>
      <c r="G98" s="146"/>
      <c r="H98" s="147"/>
      <c r="I98" s="147"/>
      <c r="J98" s="148"/>
      <c r="L98" s="146"/>
      <c r="M98" s="147"/>
      <c r="N98" s="147"/>
      <c r="O98" s="148"/>
      <c r="Q98" s="146"/>
      <c r="R98" s="147"/>
      <c r="S98" s="147"/>
      <c r="T98" s="148"/>
    </row>
    <row r="99" spans="2:20" ht="12" customHeight="1" x14ac:dyDescent="0.15">
      <c r="B99" s="146"/>
      <c r="C99" s="147"/>
      <c r="D99" s="147"/>
      <c r="E99" s="148"/>
      <c r="G99" s="146"/>
      <c r="H99" s="147"/>
      <c r="I99" s="147"/>
      <c r="J99" s="148"/>
      <c r="L99" s="146"/>
      <c r="M99" s="147"/>
      <c r="N99" s="147"/>
      <c r="O99" s="148"/>
      <c r="Q99" s="146"/>
      <c r="R99" s="147"/>
      <c r="S99" s="147"/>
      <c r="T99" s="148"/>
    </row>
    <row r="100" spans="2:20" ht="12" customHeight="1" x14ac:dyDescent="0.15">
      <c r="B100" s="146"/>
      <c r="C100" s="147"/>
      <c r="D100" s="147"/>
      <c r="E100" s="148"/>
      <c r="G100" s="146"/>
      <c r="H100" s="147"/>
      <c r="I100" s="147"/>
      <c r="J100" s="148"/>
      <c r="L100" s="146"/>
      <c r="M100" s="147"/>
      <c r="N100" s="147"/>
      <c r="O100" s="148"/>
      <c r="Q100" s="146"/>
      <c r="R100" s="147"/>
      <c r="S100" s="147"/>
      <c r="T100" s="148"/>
    </row>
    <row r="101" spans="2:20" ht="12" customHeight="1" x14ac:dyDescent="0.15">
      <c r="B101" s="146"/>
      <c r="C101" s="147"/>
      <c r="D101" s="147"/>
      <c r="E101" s="148"/>
      <c r="G101" s="146"/>
      <c r="H101" s="147"/>
      <c r="I101" s="147"/>
      <c r="J101" s="148"/>
      <c r="L101" s="146"/>
      <c r="M101" s="147"/>
      <c r="N101" s="147"/>
      <c r="O101" s="148"/>
      <c r="Q101" s="146"/>
      <c r="R101" s="147"/>
      <c r="S101" s="147"/>
      <c r="T101" s="148"/>
    </row>
    <row r="102" spans="2:20" ht="12" customHeight="1" x14ac:dyDescent="0.15">
      <c r="B102" s="146"/>
      <c r="C102" s="147"/>
      <c r="D102" s="147"/>
      <c r="E102" s="148"/>
      <c r="G102" s="146"/>
      <c r="H102" s="147"/>
      <c r="I102" s="147"/>
      <c r="J102" s="148"/>
      <c r="L102" s="146"/>
      <c r="M102" s="147"/>
      <c r="N102" s="147"/>
      <c r="O102" s="148"/>
      <c r="Q102" s="146"/>
      <c r="R102" s="147"/>
      <c r="S102" s="147"/>
      <c r="T102" s="148"/>
    </row>
    <row r="103" spans="2:20" ht="12" customHeight="1" x14ac:dyDescent="0.15">
      <c r="B103" s="198" t="s">
        <v>1241</v>
      </c>
      <c r="C103" s="199"/>
      <c r="D103" s="199"/>
      <c r="E103" s="200"/>
      <c r="G103" s="198" t="s">
        <v>1241</v>
      </c>
      <c r="H103" s="199"/>
      <c r="I103" s="199"/>
      <c r="J103" s="200"/>
      <c r="L103" s="198" t="s">
        <v>1241</v>
      </c>
      <c r="M103" s="199"/>
      <c r="N103" s="199"/>
      <c r="O103" s="200"/>
      <c r="Q103" s="198" t="s">
        <v>481</v>
      </c>
      <c r="R103" s="199"/>
      <c r="S103" s="199"/>
      <c r="T103" s="200"/>
    </row>
    <row r="106" spans="2:20" ht="12" customHeight="1" x14ac:dyDescent="0.15">
      <c r="B106" s="24" t="s">
        <v>364</v>
      </c>
      <c r="C106" s="77" t="s">
        <v>38</v>
      </c>
      <c r="D106" s="26" t="s">
        <v>365</v>
      </c>
      <c r="E106" s="78" t="str">
        <f>E107</f>
        <v>特殊武器</v>
      </c>
      <c r="G106" s="24" t="s">
        <v>364</v>
      </c>
      <c r="H106" s="77" t="s">
        <v>265</v>
      </c>
      <c r="I106" s="26" t="s">
        <v>365</v>
      </c>
      <c r="J106" s="73" t="str">
        <f>J107</f>
        <v>狙击枪</v>
      </c>
      <c r="L106" s="46" t="s">
        <v>364</v>
      </c>
      <c r="M106" s="82" t="s">
        <v>203</v>
      </c>
      <c r="N106" s="50" t="s">
        <v>365</v>
      </c>
      <c r="O106" s="83" t="str">
        <f>O107</f>
        <v>便携能量炮</v>
      </c>
    </row>
    <row r="107" spans="2:20" ht="12" customHeight="1" x14ac:dyDescent="0.15">
      <c r="B107" s="24" t="s">
        <v>366</v>
      </c>
      <c r="C107" s="38" t="s">
        <v>1087</v>
      </c>
      <c r="D107" s="38" t="s">
        <v>1231</v>
      </c>
      <c r="E107" s="39" t="s">
        <v>1026</v>
      </c>
      <c r="G107" s="24" t="s">
        <v>366</v>
      </c>
      <c r="H107" s="7" t="s">
        <v>1070</v>
      </c>
      <c r="I107" s="7" t="s">
        <v>1231</v>
      </c>
      <c r="J107" s="8" t="s">
        <v>1219</v>
      </c>
      <c r="L107" s="46" t="s">
        <v>366</v>
      </c>
      <c r="M107" s="84" t="s">
        <v>1070</v>
      </c>
      <c r="N107" s="84" t="s">
        <v>1231</v>
      </c>
      <c r="O107" s="48" t="s">
        <v>1320</v>
      </c>
    </row>
    <row r="108" spans="2:20" ht="12" customHeight="1" x14ac:dyDescent="0.15">
      <c r="B108" s="24" t="s">
        <v>370</v>
      </c>
      <c r="C108" s="19" t="str">
        <f>IF(E108/10&lt;1,"",E108/10&amp;"D5")</f>
        <v/>
      </c>
      <c r="D108" s="26" t="s">
        <v>371</v>
      </c>
      <c r="E108" s="27">
        <v>0</v>
      </c>
      <c r="G108" s="24" t="s">
        <v>370</v>
      </c>
      <c r="H108" s="19" t="str">
        <f>IF(J108/10&lt;1,"",J108/10&amp;"D5")</f>
        <v>50D5</v>
      </c>
      <c r="I108" s="26" t="s">
        <v>371</v>
      </c>
      <c r="J108" s="27">
        <v>500</v>
      </c>
      <c r="L108" s="46" t="s">
        <v>370</v>
      </c>
      <c r="M108" s="54" t="str">
        <f>IF(O108/10&lt;1,"",O108/10&amp;"D5")</f>
        <v>50D5</v>
      </c>
      <c r="N108" s="50" t="s">
        <v>371</v>
      </c>
      <c r="O108" s="51">
        <v>500</v>
      </c>
    </row>
    <row r="109" spans="2:20" ht="12" customHeight="1" x14ac:dyDescent="0.15">
      <c r="B109" s="24" t="s">
        <v>1074</v>
      </c>
      <c r="C109" s="19">
        <f>E109/50+1</f>
        <v>1</v>
      </c>
      <c r="D109" s="24" t="s">
        <v>1090</v>
      </c>
      <c r="E109" s="27">
        <v>0</v>
      </c>
      <c r="G109" s="24" t="s">
        <v>1074</v>
      </c>
      <c r="H109" s="19">
        <f>J109/50+1</f>
        <v>1</v>
      </c>
      <c r="I109" s="24" t="s">
        <v>1090</v>
      </c>
      <c r="J109" s="27">
        <v>0</v>
      </c>
      <c r="L109" s="46" t="s">
        <v>1074</v>
      </c>
      <c r="M109" s="54">
        <f>O109/50+1</f>
        <v>1</v>
      </c>
      <c r="N109" s="46" t="s">
        <v>1090</v>
      </c>
      <c r="O109" s="51">
        <v>0</v>
      </c>
    </row>
    <row r="110" spans="2:20" ht="12" customHeight="1" x14ac:dyDescent="0.15">
      <c r="B110" s="24" t="s">
        <v>1077</v>
      </c>
      <c r="C110" s="19">
        <f>E110*5</f>
        <v>250</v>
      </c>
      <c r="D110" s="26" t="s">
        <v>1078</v>
      </c>
      <c r="E110" s="27">
        <v>50</v>
      </c>
      <c r="G110" s="24" t="s">
        <v>1077</v>
      </c>
      <c r="H110" s="19">
        <f>J110*5</f>
        <v>5000</v>
      </c>
      <c r="I110" s="26" t="s">
        <v>1078</v>
      </c>
      <c r="J110" s="27">
        <v>1000</v>
      </c>
      <c r="L110" s="46" t="s">
        <v>1077</v>
      </c>
      <c r="M110" s="54">
        <f>O110*5</f>
        <v>100</v>
      </c>
      <c r="N110" s="50" t="s">
        <v>1078</v>
      </c>
      <c r="O110" s="51">
        <v>20</v>
      </c>
    </row>
    <row r="111" spans="2:20" ht="12" customHeight="1" x14ac:dyDescent="0.15">
      <c r="B111" s="24" t="s">
        <v>372</v>
      </c>
      <c r="C111" s="29" t="str">
        <f>LOOKUP(C112,{0,201,401,601,901,1201,1501;"黑色","绿色","蓝色","紫色","红色","橙色","金色"})</f>
        <v>绿色</v>
      </c>
      <c r="D111" s="26" t="s">
        <v>373</v>
      </c>
      <c r="E111" s="28">
        <v>4</v>
      </c>
      <c r="G111" s="24" t="s">
        <v>372</v>
      </c>
      <c r="H111" s="29" t="str">
        <f>LOOKUP(H112,{0,201,401,601,901,1201,1501;"黑色","绿色","蓝色","紫色","红色","橙色","金色"})</f>
        <v>金色</v>
      </c>
      <c r="I111" s="26" t="s">
        <v>373</v>
      </c>
      <c r="J111" s="28">
        <v>10</v>
      </c>
      <c r="L111" s="46" t="s">
        <v>372</v>
      </c>
      <c r="M111" s="52" t="str">
        <f>LOOKUP(M112,{0,201,401,601,901,1201,1501;"黑色","绿色","蓝色","紫色","红色","橙色","金色"})</f>
        <v>红色</v>
      </c>
      <c r="N111" s="50" t="s">
        <v>373</v>
      </c>
      <c r="O111" s="53">
        <v>24</v>
      </c>
    </row>
    <row r="112" spans="2:20" ht="12" customHeight="1" x14ac:dyDescent="0.15">
      <c r="B112" s="24" t="s">
        <v>374</v>
      </c>
      <c r="C112" s="19">
        <f>E108+E109+E110+C120+IF(D107="全自动枪",LOOKUP((E108+E109+E110+C120),{0,201,401,601,901,1201,1501;0,100,200,300,400,500,600}),0)</f>
        <v>250</v>
      </c>
      <c r="D112" s="26" t="s">
        <v>375</v>
      </c>
      <c r="E112" s="28">
        <v>4</v>
      </c>
      <c r="G112" s="24" t="s">
        <v>374</v>
      </c>
      <c r="H112" s="19">
        <f>J108+J109+J110+H120+IF(I107="全自动枪",LOOKUP((J108+J109+J110+H120),{0,201,401,601,901,1201,1501;0,100,200,300,400,500,600}),0)</f>
        <v>3200</v>
      </c>
      <c r="I112" s="26" t="s">
        <v>375</v>
      </c>
      <c r="J112" s="28">
        <v>10</v>
      </c>
      <c r="L112" s="46" t="s">
        <v>374</v>
      </c>
      <c r="M112" s="54">
        <f>O108+O110+M120+O109+IF(N107="全自动枪",100,IF(N107="半自动枪",0,0))</f>
        <v>1120</v>
      </c>
      <c r="N112" s="50" t="s">
        <v>375</v>
      </c>
      <c r="O112" s="53">
        <v>9</v>
      </c>
    </row>
    <row r="113" spans="2:15" ht="12" customHeight="1" x14ac:dyDescent="0.15">
      <c r="B113" s="24" t="s">
        <v>376</v>
      </c>
      <c r="C113" s="19">
        <f>C112*20</f>
        <v>5000</v>
      </c>
      <c r="D113" s="26" t="s">
        <v>377</v>
      </c>
      <c r="E113" s="79">
        <f>C112</f>
        <v>250</v>
      </c>
      <c r="G113" s="24" t="s">
        <v>376</v>
      </c>
      <c r="H113" s="19">
        <f>H112*20</f>
        <v>64000</v>
      </c>
      <c r="I113" s="26" t="s">
        <v>377</v>
      </c>
      <c r="J113" s="79">
        <f>H112</f>
        <v>3200</v>
      </c>
      <c r="L113" s="46" t="s">
        <v>376</v>
      </c>
      <c r="M113" s="54">
        <f>M112*20</f>
        <v>22400</v>
      </c>
      <c r="N113" s="50" t="s">
        <v>377</v>
      </c>
      <c r="O113" s="85">
        <f>M112</f>
        <v>1120</v>
      </c>
    </row>
    <row r="114" spans="2:15" ht="12" customHeight="1" x14ac:dyDescent="0.15">
      <c r="B114" s="196" t="s">
        <v>1321</v>
      </c>
      <c r="C114" s="197"/>
      <c r="D114" s="193" t="s">
        <v>1322</v>
      </c>
      <c r="E114" s="194"/>
      <c r="G114" s="196" t="s">
        <v>1323</v>
      </c>
      <c r="H114" s="197"/>
      <c r="I114" s="193" t="s">
        <v>1324</v>
      </c>
      <c r="J114" s="194"/>
      <c r="L114" s="218" t="s">
        <v>1325</v>
      </c>
      <c r="M114" s="219"/>
      <c r="N114" s="220" t="s">
        <v>1326</v>
      </c>
      <c r="O114" s="221"/>
    </row>
    <row r="115" spans="2:15" ht="12" customHeight="1" x14ac:dyDescent="0.15">
      <c r="B115" s="196"/>
      <c r="C115" s="197"/>
      <c r="D115" s="195"/>
      <c r="E115" s="141"/>
      <c r="G115" s="196"/>
      <c r="H115" s="197"/>
      <c r="I115" s="195"/>
      <c r="J115" s="141"/>
      <c r="L115" s="218"/>
      <c r="M115" s="219"/>
      <c r="N115" s="222"/>
      <c r="O115" s="169"/>
    </row>
    <row r="116" spans="2:15" ht="12" customHeight="1" x14ac:dyDescent="0.15">
      <c r="B116" s="196"/>
      <c r="C116" s="197"/>
      <c r="D116" s="195"/>
      <c r="E116" s="141"/>
      <c r="G116" s="196"/>
      <c r="H116" s="197"/>
      <c r="I116" s="195"/>
      <c r="J116" s="141"/>
      <c r="L116" s="218"/>
      <c r="M116" s="219"/>
      <c r="N116" s="222"/>
      <c r="O116" s="169"/>
    </row>
    <row r="117" spans="2:15" ht="12" customHeight="1" x14ac:dyDescent="0.15">
      <c r="B117" s="196"/>
      <c r="C117" s="197"/>
      <c r="D117" s="195"/>
      <c r="E117" s="141"/>
      <c r="G117" s="196"/>
      <c r="H117" s="197"/>
      <c r="I117" s="195"/>
      <c r="J117" s="141"/>
      <c r="L117" s="218"/>
      <c r="M117" s="219"/>
      <c r="N117" s="222"/>
      <c r="O117" s="169"/>
    </row>
    <row r="118" spans="2:15" ht="12" customHeight="1" x14ac:dyDescent="0.15">
      <c r="B118" s="196"/>
      <c r="C118" s="197"/>
      <c r="D118" s="195"/>
      <c r="E118" s="141"/>
      <c r="G118" s="196"/>
      <c r="H118" s="197"/>
      <c r="I118" s="195"/>
      <c r="J118" s="141"/>
      <c r="L118" s="218"/>
      <c r="M118" s="219"/>
      <c r="N118" s="222"/>
      <c r="O118" s="169"/>
    </row>
    <row r="119" spans="2:15" ht="12" customHeight="1" x14ac:dyDescent="0.15">
      <c r="B119" s="196"/>
      <c r="C119" s="197"/>
      <c r="D119" s="195"/>
      <c r="E119" s="141"/>
      <c r="G119" s="196"/>
      <c r="H119" s="197"/>
      <c r="I119" s="195"/>
      <c r="J119" s="141"/>
      <c r="L119" s="218"/>
      <c r="M119" s="219"/>
      <c r="N119" s="222"/>
      <c r="O119" s="169"/>
    </row>
    <row r="120" spans="2:15" ht="12" customHeight="1" x14ac:dyDescent="0.15">
      <c r="B120" s="80" t="s">
        <v>386</v>
      </c>
      <c r="C120" s="81">
        <v>200</v>
      </c>
      <c r="D120" s="195"/>
      <c r="E120" s="141"/>
      <c r="G120" s="80" t="s">
        <v>386</v>
      </c>
      <c r="H120" s="81">
        <v>1700</v>
      </c>
      <c r="I120" s="195"/>
      <c r="J120" s="141"/>
      <c r="L120" s="86" t="s">
        <v>386</v>
      </c>
      <c r="M120" s="87">
        <v>600</v>
      </c>
      <c r="N120" s="222"/>
      <c r="O120" s="169"/>
    </row>
    <row r="121" spans="2:15" ht="12" customHeight="1" x14ac:dyDescent="0.15">
      <c r="B121" s="146" t="s">
        <v>479</v>
      </c>
      <c r="C121" s="147"/>
      <c r="D121" s="147"/>
      <c r="E121" s="148"/>
      <c r="G121" s="146" t="s">
        <v>1327</v>
      </c>
      <c r="H121" s="147"/>
      <c r="I121" s="147"/>
      <c r="J121" s="148"/>
      <c r="L121" s="165"/>
      <c r="M121" s="166"/>
      <c r="N121" s="166"/>
      <c r="O121" s="167"/>
    </row>
    <row r="122" spans="2:15" ht="12" customHeight="1" x14ac:dyDescent="0.15">
      <c r="B122" s="146"/>
      <c r="C122" s="147"/>
      <c r="D122" s="147"/>
      <c r="E122" s="148"/>
      <c r="G122" s="146"/>
      <c r="H122" s="147"/>
      <c r="I122" s="147"/>
      <c r="J122" s="148"/>
      <c r="L122" s="165"/>
      <c r="M122" s="166"/>
      <c r="N122" s="166"/>
      <c r="O122" s="167"/>
    </row>
    <row r="123" spans="2:15" ht="12" customHeight="1" x14ac:dyDescent="0.15">
      <c r="B123" s="146"/>
      <c r="C123" s="147"/>
      <c r="D123" s="147"/>
      <c r="E123" s="148"/>
      <c r="G123" s="146"/>
      <c r="H123" s="147"/>
      <c r="I123" s="147"/>
      <c r="J123" s="148"/>
      <c r="L123" s="165"/>
      <c r="M123" s="166"/>
      <c r="N123" s="166"/>
      <c r="O123" s="167"/>
    </row>
    <row r="124" spans="2:15" ht="12" customHeight="1" x14ac:dyDescent="0.15">
      <c r="B124" s="146"/>
      <c r="C124" s="147"/>
      <c r="D124" s="147"/>
      <c r="E124" s="148"/>
      <c r="G124" s="146"/>
      <c r="H124" s="147"/>
      <c r="I124" s="147"/>
      <c r="J124" s="148"/>
      <c r="L124" s="165"/>
      <c r="M124" s="166"/>
      <c r="N124" s="166"/>
      <c r="O124" s="167"/>
    </row>
    <row r="125" spans="2:15" ht="12" customHeight="1" x14ac:dyDescent="0.15">
      <c r="B125" s="146"/>
      <c r="C125" s="147"/>
      <c r="D125" s="147"/>
      <c r="E125" s="148"/>
      <c r="G125" s="146"/>
      <c r="H125" s="147"/>
      <c r="I125" s="147"/>
      <c r="J125" s="148"/>
      <c r="L125" s="165"/>
      <c r="M125" s="166"/>
      <c r="N125" s="166"/>
      <c r="O125" s="167"/>
    </row>
    <row r="126" spans="2:15" ht="12" customHeight="1" x14ac:dyDescent="0.15">
      <c r="B126" s="146"/>
      <c r="C126" s="147"/>
      <c r="D126" s="147"/>
      <c r="E126" s="148"/>
      <c r="G126" s="146"/>
      <c r="H126" s="147"/>
      <c r="I126" s="147"/>
      <c r="J126" s="148"/>
      <c r="L126" s="165"/>
      <c r="M126" s="166"/>
      <c r="N126" s="166"/>
      <c r="O126" s="167"/>
    </row>
    <row r="127" spans="2:15" ht="12" customHeight="1" x14ac:dyDescent="0.15">
      <c r="B127" s="146"/>
      <c r="C127" s="147"/>
      <c r="D127" s="147"/>
      <c r="E127" s="148"/>
      <c r="G127" s="146"/>
      <c r="H127" s="147"/>
      <c r="I127" s="147"/>
      <c r="J127" s="148"/>
      <c r="L127" s="165"/>
      <c r="M127" s="166"/>
      <c r="N127" s="166"/>
      <c r="O127" s="167"/>
    </row>
    <row r="128" spans="2:15" ht="12" customHeight="1" x14ac:dyDescent="0.15">
      <c r="B128" s="146"/>
      <c r="C128" s="147"/>
      <c r="D128" s="147"/>
      <c r="E128" s="148"/>
      <c r="G128" s="146"/>
      <c r="H128" s="147"/>
      <c r="I128" s="147"/>
      <c r="J128" s="148"/>
      <c r="L128" s="165"/>
      <c r="M128" s="166"/>
      <c r="N128" s="166"/>
      <c r="O128" s="167"/>
    </row>
    <row r="129" spans="2:15" ht="12" customHeight="1" x14ac:dyDescent="0.15">
      <c r="B129" s="198" t="s">
        <v>1328</v>
      </c>
      <c r="C129" s="199"/>
      <c r="D129" s="199"/>
      <c r="E129" s="200"/>
      <c r="G129" s="198" t="s">
        <v>1241</v>
      </c>
      <c r="H129" s="199"/>
      <c r="I129" s="199"/>
      <c r="J129" s="200"/>
      <c r="L129" s="212" t="s">
        <v>780</v>
      </c>
      <c r="M129" s="213"/>
      <c r="N129" s="213"/>
      <c r="O129" s="214"/>
    </row>
    <row r="132" spans="2:15" ht="12" customHeight="1" x14ac:dyDescent="0.15">
      <c r="B132" s="6" t="s">
        <v>364</v>
      </c>
      <c r="C132" s="72" t="s">
        <v>144</v>
      </c>
      <c r="D132" s="10" t="s">
        <v>365</v>
      </c>
      <c r="E132" s="73" t="str">
        <f>E133</f>
        <v>反器材狙击步枪</v>
      </c>
      <c r="F132" s="88"/>
      <c r="G132" s="6" t="s">
        <v>364</v>
      </c>
      <c r="H132" s="72" t="s">
        <v>144</v>
      </c>
      <c r="I132" s="10" t="s">
        <v>365</v>
      </c>
      <c r="J132" s="73" t="str">
        <f>J133</f>
        <v>反器材狙击步枪/突击霰弹枪</v>
      </c>
      <c r="K132" s="88"/>
      <c r="L132" s="6" t="s">
        <v>364</v>
      </c>
      <c r="M132" s="72" t="s">
        <v>144</v>
      </c>
      <c r="N132" s="10" t="s">
        <v>365</v>
      </c>
      <c r="O132" s="73" t="str">
        <f>O133</f>
        <v>反器材狙击步枪/突击霰弹枪</v>
      </c>
    </row>
    <row r="133" spans="2:15" ht="12" customHeight="1" x14ac:dyDescent="0.15">
      <c r="B133" s="6" t="s">
        <v>366</v>
      </c>
      <c r="C133" s="7" t="s">
        <v>1070</v>
      </c>
      <c r="D133" s="7" t="s">
        <v>1329</v>
      </c>
      <c r="E133" s="8" t="s">
        <v>1330</v>
      </c>
      <c r="F133" s="88"/>
      <c r="G133" s="6" t="s">
        <v>366</v>
      </c>
      <c r="H133" s="7" t="s">
        <v>1070</v>
      </c>
      <c r="I133" s="7" t="s">
        <v>1329</v>
      </c>
      <c r="J133" s="8" t="s">
        <v>1331</v>
      </c>
      <c r="K133" s="88"/>
      <c r="L133" s="6" t="s">
        <v>366</v>
      </c>
      <c r="M133" s="7" t="s">
        <v>1070</v>
      </c>
      <c r="N133" s="7" t="s">
        <v>1329</v>
      </c>
      <c r="O133" s="8" t="s">
        <v>1331</v>
      </c>
    </row>
    <row r="134" spans="2:15" ht="12" customHeight="1" x14ac:dyDescent="0.15">
      <c r="B134" s="6" t="s">
        <v>370</v>
      </c>
      <c r="C134" s="12" t="str">
        <f>IF(E134/10&lt;1,"",E134/10&amp;"D5")</f>
        <v>50D5</v>
      </c>
      <c r="D134" s="10" t="s">
        <v>371</v>
      </c>
      <c r="E134" s="11">
        <v>500</v>
      </c>
      <c r="F134" s="88"/>
      <c r="G134" s="6" t="s">
        <v>370</v>
      </c>
      <c r="H134" s="12" t="str">
        <f>IF(J134/10&lt;1,"",J134/10&amp;"D5")</f>
        <v>50D5</v>
      </c>
      <c r="I134" s="10" t="s">
        <v>371</v>
      </c>
      <c r="J134" s="11">
        <v>500</v>
      </c>
      <c r="K134" s="88"/>
      <c r="L134" s="6" t="s">
        <v>370</v>
      </c>
      <c r="M134" s="12" t="str">
        <f>IF(O134/10&lt;1,"",O134/10&amp;"D5")</f>
        <v>50D5</v>
      </c>
      <c r="N134" s="10" t="s">
        <v>371</v>
      </c>
      <c r="O134" s="11">
        <v>500</v>
      </c>
    </row>
    <row r="135" spans="2:15" ht="12" customHeight="1" x14ac:dyDescent="0.15">
      <c r="B135" s="6" t="s">
        <v>1074</v>
      </c>
      <c r="C135" s="12">
        <f>E135/50+1</f>
        <v>1</v>
      </c>
      <c r="D135" s="6" t="s">
        <v>1090</v>
      </c>
      <c r="E135" s="11">
        <v>0</v>
      </c>
      <c r="F135" s="88"/>
      <c r="G135" s="6" t="s">
        <v>1074</v>
      </c>
      <c r="H135" s="12">
        <f>J135/50+1</f>
        <v>1</v>
      </c>
      <c r="I135" s="6" t="s">
        <v>1090</v>
      </c>
      <c r="J135" s="11">
        <v>0</v>
      </c>
      <c r="K135" s="88"/>
      <c r="L135" s="6" t="s">
        <v>1074</v>
      </c>
      <c r="M135" s="12">
        <f>O135/50+1</f>
        <v>1</v>
      </c>
      <c r="N135" s="6" t="s">
        <v>1090</v>
      </c>
      <c r="O135" s="11">
        <v>0</v>
      </c>
    </row>
    <row r="136" spans="2:15" ht="12" customHeight="1" x14ac:dyDescent="0.15">
      <c r="B136" s="6" t="s">
        <v>1077</v>
      </c>
      <c r="C136" s="12">
        <f>E136*5</f>
        <v>250</v>
      </c>
      <c r="D136" s="10" t="s">
        <v>1078</v>
      </c>
      <c r="E136" s="11">
        <v>50</v>
      </c>
      <c r="F136" s="88"/>
      <c r="G136" s="6" t="s">
        <v>1077</v>
      </c>
      <c r="H136" s="12">
        <f>J136*5</f>
        <v>1000</v>
      </c>
      <c r="I136" s="10" t="s">
        <v>1078</v>
      </c>
      <c r="J136" s="11">
        <v>200</v>
      </c>
      <c r="K136" s="88"/>
      <c r="L136" s="6" t="s">
        <v>1077</v>
      </c>
      <c r="M136" s="12">
        <f>O136*5</f>
        <v>1500</v>
      </c>
      <c r="N136" s="10" t="s">
        <v>1078</v>
      </c>
      <c r="O136" s="11">
        <v>300</v>
      </c>
    </row>
    <row r="137" spans="2:15" ht="12" customHeight="1" x14ac:dyDescent="0.15">
      <c r="B137" s="6" t="s">
        <v>372</v>
      </c>
      <c r="C137" s="71" t="str">
        <f>LOOKUP(C138,{0,201,401,601,901,1201,1501;"黑色","绿色","蓝色","紫色","红色","橙色","金色"})</f>
        <v>红色</v>
      </c>
      <c r="D137" s="10" t="s">
        <v>373</v>
      </c>
      <c r="E137" s="13">
        <v>60</v>
      </c>
      <c r="F137" s="88"/>
      <c r="G137" s="6" t="s">
        <v>372</v>
      </c>
      <c r="H137" s="71" t="str">
        <f>LOOKUP(H138,{0,201,401,601,901,1201,1501;"黑色","绿色","蓝色","紫色","红色","橙色","金色"})</f>
        <v>橙色</v>
      </c>
      <c r="I137" s="10" t="s">
        <v>373</v>
      </c>
      <c r="J137" s="13">
        <v>60</v>
      </c>
      <c r="K137" s="88"/>
      <c r="L137" s="6" t="s">
        <v>372</v>
      </c>
      <c r="M137" s="71" t="str">
        <f>LOOKUP(M138,{0,201,401,601,901,1201,1501;"黑色","绿色","蓝色","紫色","红色","橙色","金色"})</f>
        <v>金色</v>
      </c>
      <c r="N137" s="10" t="s">
        <v>373</v>
      </c>
      <c r="O137" s="13">
        <v>60</v>
      </c>
    </row>
    <row r="138" spans="2:15" ht="12" customHeight="1" x14ac:dyDescent="0.15">
      <c r="B138" s="6" t="s">
        <v>374</v>
      </c>
      <c r="C138" s="12">
        <f>E134+E136+C146+E135+IF(D133="全自动枪",100,IF(D133="半自动枪",0,0))</f>
        <v>950</v>
      </c>
      <c r="D138" s="10" t="s">
        <v>375</v>
      </c>
      <c r="E138" s="13">
        <v>20</v>
      </c>
      <c r="F138" s="88"/>
      <c r="G138" s="6" t="s">
        <v>374</v>
      </c>
      <c r="H138" s="12">
        <f>J134+J136+H146+J135+IF(I133="全自动枪",100,IF(I133="半自动枪",0,0))</f>
        <v>1500</v>
      </c>
      <c r="I138" s="10" t="s">
        <v>375</v>
      </c>
      <c r="J138" s="13">
        <v>20</v>
      </c>
      <c r="K138" s="88"/>
      <c r="L138" s="6" t="s">
        <v>374</v>
      </c>
      <c r="M138" s="12">
        <f>O134+O136+M146+O135+IF(N133="全自动枪",100,IF(N133="半自动枪",0,0))</f>
        <v>2800</v>
      </c>
      <c r="N138" s="10" t="s">
        <v>375</v>
      </c>
      <c r="O138" s="13">
        <v>20</v>
      </c>
    </row>
    <row r="139" spans="2:15" ht="12" customHeight="1" x14ac:dyDescent="0.15">
      <c r="B139" s="6" t="s">
        <v>376</v>
      </c>
      <c r="C139" s="12">
        <f>C138*20</f>
        <v>19000</v>
      </c>
      <c r="D139" s="10" t="s">
        <v>377</v>
      </c>
      <c r="E139" s="74">
        <f>C138</f>
        <v>950</v>
      </c>
      <c r="F139" s="88"/>
      <c r="G139" s="6" t="s">
        <v>376</v>
      </c>
      <c r="H139" s="12">
        <f>H138*20</f>
        <v>30000</v>
      </c>
      <c r="I139" s="10" t="s">
        <v>377</v>
      </c>
      <c r="J139" s="74">
        <f>H138</f>
        <v>1500</v>
      </c>
      <c r="K139" s="88"/>
      <c r="L139" s="6" t="s">
        <v>376</v>
      </c>
      <c r="M139" s="12">
        <f>M138*20</f>
        <v>56000</v>
      </c>
      <c r="N139" s="10" t="s">
        <v>377</v>
      </c>
      <c r="O139" s="74">
        <f>M138</f>
        <v>2800</v>
      </c>
    </row>
    <row r="140" spans="2:15" ht="12" customHeight="1" x14ac:dyDescent="0.15">
      <c r="B140" s="196" t="s">
        <v>1332</v>
      </c>
      <c r="C140" s="197"/>
      <c r="D140" s="193" t="s">
        <v>1333</v>
      </c>
      <c r="E140" s="194"/>
      <c r="F140" s="88"/>
      <c r="G140" s="196" t="s">
        <v>1334</v>
      </c>
      <c r="H140" s="197"/>
      <c r="I140" s="193" t="s">
        <v>1333</v>
      </c>
      <c r="J140" s="194"/>
      <c r="K140" s="88"/>
      <c r="L140" s="196" t="s">
        <v>1335</v>
      </c>
      <c r="M140" s="197"/>
      <c r="N140" s="193" t="s">
        <v>1333</v>
      </c>
      <c r="O140" s="194"/>
    </row>
    <row r="141" spans="2:15" ht="12" customHeight="1" x14ac:dyDescent="0.15">
      <c r="B141" s="196"/>
      <c r="C141" s="197"/>
      <c r="D141" s="195"/>
      <c r="E141" s="141"/>
      <c r="F141" s="88"/>
      <c r="G141" s="196"/>
      <c r="H141" s="197"/>
      <c r="I141" s="195"/>
      <c r="J141" s="141"/>
      <c r="K141" s="88"/>
      <c r="L141" s="196"/>
      <c r="M141" s="197"/>
      <c r="N141" s="195"/>
      <c r="O141" s="141"/>
    </row>
    <row r="142" spans="2:15" ht="12" customHeight="1" x14ac:dyDescent="0.15">
      <c r="B142" s="196"/>
      <c r="C142" s="197"/>
      <c r="D142" s="195"/>
      <c r="E142" s="141"/>
      <c r="F142" s="88"/>
      <c r="G142" s="196"/>
      <c r="H142" s="197"/>
      <c r="I142" s="195"/>
      <c r="J142" s="141"/>
      <c r="K142" s="88"/>
      <c r="L142" s="196"/>
      <c r="M142" s="197"/>
      <c r="N142" s="195"/>
      <c r="O142" s="141"/>
    </row>
    <row r="143" spans="2:15" ht="12" customHeight="1" x14ac:dyDescent="0.15">
      <c r="B143" s="196"/>
      <c r="C143" s="197"/>
      <c r="D143" s="195"/>
      <c r="E143" s="141"/>
      <c r="F143" s="88"/>
      <c r="G143" s="196"/>
      <c r="H143" s="197"/>
      <c r="I143" s="195"/>
      <c r="J143" s="141"/>
      <c r="K143" s="88"/>
      <c r="L143" s="196"/>
      <c r="M143" s="197"/>
      <c r="N143" s="195"/>
      <c r="O143" s="141"/>
    </row>
    <row r="144" spans="2:15" ht="12" customHeight="1" x14ac:dyDescent="0.15">
      <c r="B144" s="196"/>
      <c r="C144" s="197"/>
      <c r="D144" s="195"/>
      <c r="E144" s="141"/>
      <c r="F144" s="88"/>
      <c r="G144" s="196"/>
      <c r="H144" s="197"/>
      <c r="I144" s="195"/>
      <c r="J144" s="141"/>
      <c r="K144" s="88"/>
      <c r="L144" s="196"/>
      <c r="M144" s="197"/>
      <c r="N144" s="195"/>
      <c r="O144" s="141"/>
    </row>
    <row r="145" spans="2:15" ht="12" customHeight="1" x14ac:dyDescent="0.15">
      <c r="B145" s="196"/>
      <c r="C145" s="197"/>
      <c r="D145" s="195"/>
      <c r="E145" s="141"/>
      <c r="F145" s="88"/>
      <c r="G145" s="196"/>
      <c r="H145" s="197"/>
      <c r="I145" s="195"/>
      <c r="J145" s="141"/>
      <c r="K145" s="88"/>
      <c r="L145" s="196"/>
      <c r="M145" s="197"/>
      <c r="N145" s="195"/>
      <c r="O145" s="141"/>
    </row>
    <row r="146" spans="2:15" ht="12" customHeight="1" x14ac:dyDescent="0.15">
      <c r="B146" s="75" t="s">
        <v>386</v>
      </c>
      <c r="C146" s="76">
        <v>400</v>
      </c>
      <c r="D146" s="195"/>
      <c r="E146" s="141"/>
      <c r="F146" s="88"/>
      <c r="G146" s="75" t="s">
        <v>386</v>
      </c>
      <c r="H146" s="76">
        <v>800</v>
      </c>
      <c r="I146" s="195"/>
      <c r="J146" s="141"/>
      <c r="K146" s="88"/>
      <c r="L146" s="75" t="s">
        <v>386</v>
      </c>
      <c r="M146" s="76">
        <v>2000</v>
      </c>
      <c r="N146" s="195"/>
      <c r="O146" s="141"/>
    </row>
    <row r="147" spans="2:15" ht="12" customHeight="1" x14ac:dyDescent="0.15">
      <c r="B147" s="146" t="s">
        <v>479</v>
      </c>
      <c r="C147" s="147"/>
      <c r="D147" s="147"/>
      <c r="E147" s="148"/>
      <c r="F147" s="88"/>
      <c r="G147" s="146" t="s">
        <v>479</v>
      </c>
      <c r="H147" s="147"/>
      <c r="I147" s="147"/>
      <c r="J147" s="148"/>
      <c r="K147" s="88"/>
      <c r="L147" s="146" t="s">
        <v>479</v>
      </c>
      <c r="M147" s="147"/>
      <c r="N147" s="147"/>
      <c r="O147" s="148"/>
    </row>
    <row r="148" spans="2:15" ht="12" customHeight="1" x14ac:dyDescent="0.15">
      <c r="B148" s="146"/>
      <c r="C148" s="147"/>
      <c r="D148" s="147"/>
      <c r="E148" s="148"/>
      <c r="F148" s="88"/>
      <c r="G148" s="146"/>
      <c r="H148" s="147"/>
      <c r="I148" s="147"/>
      <c r="J148" s="148"/>
      <c r="K148" s="88"/>
      <c r="L148" s="146"/>
      <c r="M148" s="147"/>
      <c r="N148" s="147"/>
      <c r="O148" s="148"/>
    </row>
    <row r="149" spans="2:15" ht="12" customHeight="1" x14ac:dyDescent="0.15">
      <c r="B149" s="146"/>
      <c r="C149" s="147"/>
      <c r="D149" s="147"/>
      <c r="E149" s="148"/>
      <c r="F149" s="88"/>
      <c r="G149" s="146"/>
      <c r="H149" s="147"/>
      <c r="I149" s="147"/>
      <c r="J149" s="148"/>
      <c r="K149" s="88"/>
      <c r="L149" s="146"/>
      <c r="M149" s="147"/>
      <c r="N149" s="147"/>
      <c r="O149" s="148"/>
    </row>
    <row r="150" spans="2:15" ht="12" customHeight="1" x14ac:dyDescent="0.15">
      <c r="B150" s="146"/>
      <c r="C150" s="147"/>
      <c r="D150" s="147"/>
      <c r="E150" s="148"/>
      <c r="F150" s="88"/>
      <c r="G150" s="146"/>
      <c r="H150" s="147"/>
      <c r="I150" s="147"/>
      <c r="J150" s="148"/>
      <c r="K150" s="88"/>
      <c r="L150" s="146"/>
      <c r="M150" s="147"/>
      <c r="N150" s="147"/>
      <c r="O150" s="148"/>
    </row>
    <row r="151" spans="2:15" ht="12" customHeight="1" x14ac:dyDescent="0.15">
      <c r="B151" s="146"/>
      <c r="C151" s="147"/>
      <c r="D151" s="147"/>
      <c r="E151" s="148"/>
      <c r="F151" s="88"/>
      <c r="G151" s="146"/>
      <c r="H151" s="147"/>
      <c r="I151" s="147"/>
      <c r="J151" s="148"/>
      <c r="K151" s="88"/>
      <c r="L151" s="146"/>
      <c r="M151" s="147"/>
      <c r="N151" s="147"/>
      <c r="O151" s="148"/>
    </row>
    <row r="152" spans="2:15" ht="12" customHeight="1" x14ac:dyDescent="0.15">
      <c r="B152" s="146"/>
      <c r="C152" s="147"/>
      <c r="D152" s="147"/>
      <c r="E152" s="148"/>
      <c r="F152" s="88"/>
      <c r="G152" s="146"/>
      <c r="H152" s="147"/>
      <c r="I152" s="147"/>
      <c r="J152" s="148"/>
      <c r="K152" s="88"/>
      <c r="L152" s="146"/>
      <c r="M152" s="147"/>
      <c r="N152" s="147"/>
      <c r="O152" s="148"/>
    </row>
    <row r="153" spans="2:15" ht="12" customHeight="1" x14ac:dyDescent="0.15">
      <c r="B153" s="146"/>
      <c r="C153" s="147"/>
      <c r="D153" s="147"/>
      <c r="E153" s="148"/>
      <c r="F153" s="88"/>
      <c r="G153" s="146"/>
      <c r="H153" s="147"/>
      <c r="I153" s="147"/>
      <c r="J153" s="148"/>
      <c r="K153" s="88"/>
      <c r="L153" s="146"/>
      <c r="M153" s="147"/>
      <c r="N153" s="147"/>
      <c r="O153" s="148"/>
    </row>
    <row r="154" spans="2:15" ht="12" customHeight="1" x14ac:dyDescent="0.15">
      <c r="B154" s="146"/>
      <c r="C154" s="147"/>
      <c r="D154" s="147"/>
      <c r="E154" s="148"/>
      <c r="F154" s="88"/>
      <c r="G154" s="146"/>
      <c r="H154" s="147"/>
      <c r="I154" s="147"/>
      <c r="J154" s="148"/>
      <c r="K154" s="88"/>
      <c r="L154" s="146"/>
      <c r="M154" s="147"/>
      <c r="N154" s="147"/>
      <c r="O154" s="148"/>
    </row>
    <row r="155" spans="2:15" ht="12" customHeight="1" x14ac:dyDescent="0.15">
      <c r="B155" s="198" t="s">
        <v>1336</v>
      </c>
      <c r="C155" s="199"/>
      <c r="D155" s="199"/>
      <c r="E155" s="200"/>
      <c r="F155" s="88"/>
      <c r="G155" s="198" t="s">
        <v>1336</v>
      </c>
      <c r="H155" s="199"/>
      <c r="I155" s="199"/>
      <c r="J155" s="200"/>
      <c r="K155" s="88"/>
      <c r="L155" s="198" t="s">
        <v>1336</v>
      </c>
      <c r="M155" s="199"/>
      <c r="N155" s="199"/>
      <c r="O155" s="200"/>
    </row>
  </sheetData>
  <mergeCells count="88">
    <mergeCell ref="B25:E25"/>
    <mergeCell ref="G25:J25"/>
    <mergeCell ref="L25:O25"/>
    <mergeCell ref="Q25:T25"/>
    <mergeCell ref="B51:E51"/>
    <mergeCell ref="G51:J51"/>
    <mergeCell ref="L51:O51"/>
    <mergeCell ref="Q51:T51"/>
    <mergeCell ref="G43:J50"/>
    <mergeCell ref="L43:O50"/>
    <mergeCell ref="Q43:T50"/>
    <mergeCell ref="B43:E50"/>
    <mergeCell ref="G36:H41"/>
    <mergeCell ref="Q36:R41"/>
    <mergeCell ref="I36:J42"/>
    <mergeCell ref="S36:T42"/>
    <mergeCell ref="B77:E77"/>
    <mergeCell ref="G77:J77"/>
    <mergeCell ref="L77:O77"/>
    <mergeCell ref="Q77:T77"/>
    <mergeCell ref="B103:E103"/>
    <mergeCell ref="G103:J103"/>
    <mergeCell ref="L103:O103"/>
    <mergeCell ref="Q103:T103"/>
    <mergeCell ref="Q88:R93"/>
    <mergeCell ref="S88:T94"/>
    <mergeCell ref="Q95:T102"/>
    <mergeCell ref="L95:O102"/>
    <mergeCell ref="B129:E129"/>
    <mergeCell ref="G129:J129"/>
    <mergeCell ref="L129:O129"/>
    <mergeCell ref="B155:E155"/>
    <mergeCell ref="G155:J155"/>
    <mergeCell ref="L155:O155"/>
    <mergeCell ref="B140:C145"/>
    <mergeCell ref="L140:M145"/>
    <mergeCell ref="D140:E146"/>
    <mergeCell ref="N140:O146"/>
    <mergeCell ref="G140:H145"/>
    <mergeCell ref="I140:J146"/>
    <mergeCell ref="B147:E154"/>
    <mergeCell ref="G147:J154"/>
    <mergeCell ref="L147:O154"/>
    <mergeCell ref="L121:O128"/>
    <mergeCell ref="B36:C41"/>
    <mergeCell ref="L36:M41"/>
    <mergeCell ref="D36:E42"/>
    <mergeCell ref="N36:O42"/>
    <mergeCell ref="B69:E76"/>
    <mergeCell ref="B121:E128"/>
    <mergeCell ref="G95:J102"/>
    <mergeCell ref="G121:J128"/>
    <mergeCell ref="G114:H119"/>
    <mergeCell ref="I114:J120"/>
    <mergeCell ref="B95:E102"/>
    <mergeCell ref="G88:H93"/>
    <mergeCell ref="I88:J94"/>
    <mergeCell ref="B114:C119"/>
    <mergeCell ref="L114:M119"/>
    <mergeCell ref="D114:E120"/>
    <mergeCell ref="N114:O120"/>
    <mergeCell ref="B10:C15"/>
    <mergeCell ref="L10:M15"/>
    <mergeCell ref="D10:E16"/>
    <mergeCell ref="N10:O16"/>
    <mergeCell ref="B17:E24"/>
    <mergeCell ref="G10:H15"/>
    <mergeCell ref="B62:C67"/>
    <mergeCell ref="L62:M67"/>
    <mergeCell ref="G62:H67"/>
    <mergeCell ref="D62:E68"/>
    <mergeCell ref="B88:C93"/>
    <mergeCell ref="L88:M93"/>
    <mergeCell ref="D88:E94"/>
    <mergeCell ref="N88:O94"/>
    <mergeCell ref="Q10:R15"/>
    <mergeCell ref="I10:J16"/>
    <mergeCell ref="S10:T16"/>
    <mergeCell ref="G17:J24"/>
    <mergeCell ref="L17:O24"/>
    <mergeCell ref="Q17:T24"/>
    <mergeCell ref="Q62:R67"/>
    <mergeCell ref="I62:J68"/>
    <mergeCell ref="S62:T68"/>
    <mergeCell ref="G69:J76"/>
    <mergeCell ref="L69:O76"/>
    <mergeCell ref="Q69:T76"/>
    <mergeCell ref="N62:O68"/>
  </mergeCells>
  <phoneticPr fontId="12" type="noConversion"/>
  <conditionalFormatting sqref="M111">
    <cfRule type="cellIs" dxfId="412" priority="43" operator="equal">
      <formula>"橙色"</formula>
    </cfRule>
    <cfRule type="cellIs" dxfId="411" priority="44" operator="equal">
      <formula>"橙色"</formula>
    </cfRule>
    <cfRule type="cellIs" dxfId="410" priority="45" operator="equal">
      <formula>"红色"</formula>
    </cfRule>
    <cfRule type="cellIs" dxfId="409" priority="46" operator="equal">
      <formula>"紫色"</formula>
    </cfRule>
    <cfRule type="cellIs" dxfId="408" priority="47" operator="equal">
      <formula>"蓝色"</formula>
    </cfRule>
    <cfRule type="cellIs" dxfId="407" priority="48" operator="equal">
      <formula>"绿色"</formula>
    </cfRule>
    <cfRule type="cellIs" dxfId="406" priority="49" operator="equal">
      <formula>"黑色"</formula>
    </cfRule>
  </conditionalFormatting>
  <conditionalFormatting sqref="C137">
    <cfRule type="cellIs" dxfId="405" priority="1" operator="equal">
      <formula>"橙色"</formula>
    </cfRule>
    <cfRule type="cellIs" dxfId="404" priority="2" operator="equal">
      <formula>"橙色"</formula>
    </cfRule>
    <cfRule type="cellIs" dxfId="403" priority="3" operator="equal">
      <formula>"红色"</formula>
    </cfRule>
    <cfRule type="cellIs" dxfId="402" priority="4" operator="equal">
      <formula>"紫色"</formula>
    </cfRule>
    <cfRule type="cellIs" dxfId="401" priority="5" operator="equal">
      <formula>"蓝色"</formula>
    </cfRule>
    <cfRule type="cellIs" dxfId="400" priority="6" operator="equal">
      <formula>"绿色"</formula>
    </cfRule>
    <cfRule type="cellIs" dxfId="399" priority="7" operator="equal">
      <formula>"黑色"</formula>
    </cfRule>
  </conditionalFormatting>
  <conditionalFormatting sqref="H137">
    <cfRule type="cellIs" dxfId="398" priority="15" operator="equal">
      <formula>"橙色"</formula>
    </cfRule>
    <cfRule type="cellIs" dxfId="397" priority="16" operator="equal">
      <formula>"橙色"</formula>
    </cfRule>
    <cfRule type="cellIs" dxfId="396" priority="17" operator="equal">
      <formula>"红色"</formula>
    </cfRule>
    <cfRule type="cellIs" dxfId="395" priority="18" operator="equal">
      <formula>"紫色"</formula>
    </cfRule>
    <cfRule type="cellIs" dxfId="394" priority="19" operator="equal">
      <formula>"蓝色"</formula>
    </cfRule>
    <cfRule type="cellIs" dxfId="393" priority="20" operator="equal">
      <formula>"绿色"</formula>
    </cfRule>
    <cfRule type="cellIs" dxfId="392" priority="21" operator="equal">
      <formula>"黑色"</formula>
    </cfRule>
  </conditionalFormatting>
  <conditionalFormatting sqref="M137">
    <cfRule type="cellIs" dxfId="391" priority="8" operator="equal">
      <formula>"橙色"</formula>
    </cfRule>
    <cfRule type="cellIs" dxfId="390" priority="9" operator="equal">
      <formula>"橙色"</formula>
    </cfRule>
    <cfRule type="cellIs" dxfId="389" priority="10" operator="equal">
      <formula>"红色"</formula>
    </cfRule>
    <cfRule type="cellIs" dxfId="388" priority="11" operator="equal">
      <formula>"紫色"</formula>
    </cfRule>
    <cfRule type="cellIs" dxfId="387" priority="12" operator="equal">
      <formula>"蓝色"</formula>
    </cfRule>
    <cfRule type="cellIs" dxfId="386" priority="13" operator="equal">
      <formula>"绿色"</formula>
    </cfRule>
    <cfRule type="cellIs" dxfId="385" priority="14" operator="equal">
      <formula>"黑色"</formula>
    </cfRule>
  </conditionalFormatting>
  <conditionalFormatting sqref="C7 H7 M7 R7">
    <cfRule type="cellIs" dxfId="384" priority="50" operator="equal">
      <formula>"橙色"</formula>
    </cfRule>
    <cfRule type="cellIs" dxfId="383" priority="51" operator="equal">
      <formula>"橙色"</formula>
    </cfRule>
    <cfRule type="cellIs" dxfId="382" priority="52" operator="equal">
      <formula>"红色"</formula>
    </cfRule>
    <cfRule type="cellIs" dxfId="381" priority="53" operator="equal">
      <formula>"紫色"</formula>
    </cfRule>
    <cfRule type="cellIs" dxfId="380" priority="54" operator="equal">
      <formula>"蓝色"</formula>
    </cfRule>
    <cfRule type="cellIs" dxfId="379" priority="55" operator="equal">
      <formula>"绿色"</formula>
    </cfRule>
    <cfRule type="cellIs" dxfId="378" priority="56" operator="equal">
      <formula>"黑色"</formula>
    </cfRule>
  </conditionalFormatting>
  <conditionalFormatting sqref="R33 M33 H33 C33">
    <cfRule type="cellIs" dxfId="377" priority="57" operator="equal">
      <formula>"橙色"</formula>
    </cfRule>
    <cfRule type="cellIs" dxfId="376" priority="58" operator="equal">
      <formula>"橙色"</formula>
    </cfRule>
    <cfRule type="cellIs" dxfId="375" priority="59" operator="equal">
      <formula>"红色"</formula>
    </cfRule>
    <cfRule type="cellIs" dxfId="374" priority="60" operator="equal">
      <formula>"紫色"</formula>
    </cfRule>
    <cfRule type="cellIs" dxfId="373" priority="61" operator="equal">
      <formula>"蓝色"</formula>
    </cfRule>
    <cfRule type="cellIs" dxfId="372" priority="62" operator="equal">
      <formula>"绿色"</formula>
    </cfRule>
    <cfRule type="cellIs" dxfId="371" priority="63" operator="equal">
      <formula>"黑色"</formula>
    </cfRule>
  </conditionalFormatting>
  <conditionalFormatting sqref="C59 H59 M59 R59">
    <cfRule type="cellIs" dxfId="370" priority="64" operator="equal">
      <formula>"橙色"</formula>
    </cfRule>
    <cfRule type="cellIs" dxfId="369" priority="65" operator="equal">
      <formula>"橙色"</formula>
    </cfRule>
    <cfRule type="cellIs" dxfId="368" priority="66" operator="equal">
      <formula>"红色"</formula>
    </cfRule>
    <cfRule type="cellIs" dxfId="367" priority="67" operator="equal">
      <formula>"紫色"</formula>
    </cfRule>
    <cfRule type="cellIs" dxfId="366" priority="68" operator="equal">
      <formula>"蓝色"</formula>
    </cfRule>
    <cfRule type="cellIs" dxfId="365" priority="69" operator="equal">
      <formula>"绿色"</formula>
    </cfRule>
    <cfRule type="cellIs" dxfId="364" priority="70" operator="equal">
      <formula>"黑色"</formula>
    </cfRule>
  </conditionalFormatting>
  <conditionalFormatting sqref="R85 M85 H85 C85">
    <cfRule type="cellIs" dxfId="363" priority="71" operator="equal">
      <formula>"橙色"</formula>
    </cfRule>
    <cfRule type="cellIs" dxfId="362" priority="72" operator="equal">
      <formula>"橙色"</formula>
    </cfRule>
    <cfRule type="cellIs" dxfId="361" priority="73" operator="equal">
      <formula>"红色"</formula>
    </cfRule>
    <cfRule type="cellIs" dxfId="360" priority="74" operator="equal">
      <formula>"紫色"</formula>
    </cfRule>
    <cfRule type="cellIs" dxfId="359" priority="75" operator="equal">
      <formula>"蓝色"</formula>
    </cfRule>
    <cfRule type="cellIs" dxfId="358" priority="76" operator="equal">
      <formula>"绿色"</formula>
    </cfRule>
    <cfRule type="cellIs" dxfId="357" priority="77" operator="equal">
      <formula>"黑色"</formula>
    </cfRule>
  </conditionalFormatting>
  <conditionalFormatting sqref="H111 C111">
    <cfRule type="cellIs" dxfId="356" priority="78" operator="equal">
      <formula>"橙色"</formula>
    </cfRule>
    <cfRule type="cellIs" dxfId="355" priority="79" operator="equal">
      <formula>"橙色"</formula>
    </cfRule>
    <cfRule type="cellIs" dxfId="354" priority="80" operator="equal">
      <formula>"红色"</formula>
    </cfRule>
    <cfRule type="cellIs" dxfId="353" priority="81" operator="equal">
      <formula>"紫色"</formula>
    </cfRule>
    <cfRule type="cellIs" dxfId="352" priority="82" operator="equal">
      <formula>"蓝色"</formula>
    </cfRule>
    <cfRule type="cellIs" dxfId="351" priority="83" operator="equal">
      <formula>"绿色"</formula>
    </cfRule>
    <cfRule type="cellIs" dxfId="350" priority="84" operator="equal">
      <formula>"黑色"</formula>
    </cfRule>
  </conditionalFormatting>
  <dataValidations count="6">
    <dataValidation type="list" allowBlank="1" showInputMessage="1" showErrorMessage="1" sqref="E4 J4 O4 T4 E30 J30 O30 T30 E56 J56 O56 T56 E82 J82 O82 T82 E108 J108 O108 E134 J134 O134" xr:uid="{00000000-0002-0000-0B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C133 H133 M133" xr:uid="{00000000-0002-0000-0B00-000001000000}">
      <formula1>"[下拉],远程冷兵器,远程热兵器"</formula1>
    </dataValidation>
    <dataValidation type="list" allowBlank="1" showInputMessage="1" showErrorMessage="1" sqref="E5 J5 O5 T5 E31 J31 O31 T31 E57 J57 O57 T57 E83 J83 O83 T83 E109 J109 O109 E135 J135 O135" xr:uid="{00000000-0002-0000-0B00-000002000000}">
      <formula1>"0,50,100,150,200,250"</formula1>
    </dataValidation>
    <dataValidation type="list" allowBlank="1" showInputMessage="1" showErrorMessage="1" sqref="D3 I3 N3 S3 D29 I29 N29 S29 D55 I55 N55 S55 D81 I81 N81 S81 D107 I107 N107" xr:uid="{00000000-0002-0000-0B00-000003000000}">
      <formula1>"[下拉],驽,弓,非自动枪,半自动枪,全自动枪"</formula1>
    </dataValidation>
    <dataValidation allowBlank="1" showInputMessage="1" showErrorMessage="1" sqref="E3 J3 O3 T3 E29 J29 O29 T29 E55 J55 O55 T55 E81 J81 O81 T81 E107 J107 O107 E133 J133 O133" xr:uid="{00000000-0002-0000-0B00-000004000000}"/>
    <dataValidation type="list" allowBlank="1" showInputMessage="1" showErrorMessage="1" sqref="D133 I133 N133" xr:uid="{00000000-0002-0000-0B00-000005000000}">
      <formula1>"[下拉],非自动武器,半自动武器,全自动武器"</formula1>
    </dataValidation>
  </dataValidations>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3"/>
  <dimension ref="B2:T233"/>
  <sheetViews>
    <sheetView topLeftCell="A199" workbookViewId="0">
      <selection activeCell="S216" sqref="S216:T222"/>
    </sheetView>
  </sheetViews>
  <sheetFormatPr defaultColWidth="8.875" defaultRowHeight="12" customHeight="1" x14ac:dyDescent="0.15"/>
  <cols>
    <col min="1" max="16384" width="8.875" style="1"/>
  </cols>
  <sheetData>
    <row r="2" spans="2:20" ht="12" customHeight="1" x14ac:dyDescent="0.15">
      <c r="B2" s="2" t="s">
        <v>364</v>
      </c>
      <c r="C2" s="3" t="s">
        <v>132</v>
      </c>
      <c r="D2" s="4" t="s">
        <v>365</v>
      </c>
      <c r="E2" s="5" t="str">
        <f>E3</f>
        <v>手套</v>
      </c>
      <c r="G2" s="2" t="s">
        <v>364</v>
      </c>
      <c r="H2" s="3" t="s">
        <v>106</v>
      </c>
      <c r="I2" s="4" t="s">
        <v>365</v>
      </c>
      <c r="J2" s="5" t="str">
        <f>J3</f>
        <v>剑杖</v>
      </c>
      <c r="L2" s="2" t="s">
        <v>364</v>
      </c>
      <c r="M2" s="3" t="s">
        <v>194</v>
      </c>
      <c r="N2" s="4" t="s">
        <v>365</v>
      </c>
      <c r="O2" s="5" t="str">
        <f>O3</f>
        <v>法器</v>
      </c>
      <c r="Q2" s="2" t="s">
        <v>364</v>
      </c>
      <c r="R2" s="3" t="s">
        <v>80</v>
      </c>
      <c r="S2" s="4" t="s">
        <v>365</v>
      </c>
      <c r="T2" s="5" t="str">
        <f>T3</f>
        <v>旗帜</v>
      </c>
    </row>
    <row r="3" spans="2:20" ht="12" customHeight="1" x14ac:dyDescent="0.15">
      <c r="B3" s="6" t="s">
        <v>366</v>
      </c>
      <c r="C3" s="35" t="s">
        <v>12</v>
      </c>
      <c r="D3" s="35" t="s">
        <v>1337</v>
      </c>
      <c r="E3" s="8" t="s">
        <v>1338</v>
      </c>
      <c r="G3" s="6" t="s">
        <v>366</v>
      </c>
      <c r="H3" s="35" t="s">
        <v>12</v>
      </c>
      <c r="I3" s="35" t="s">
        <v>872</v>
      </c>
      <c r="J3" s="8" t="s">
        <v>1339</v>
      </c>
      <c r="L3" s="6" t="s">
        <v>366</v>
      </c>
      <c r="M3" s="35" t="s">
        <v>12</v>
      </c>
      <c r="N3" s="35" t="s">
        <v>1337</v>
      </c>
      <c r="O3" s="8" t="s">
        <v>1340</v>
      </c>
      <c r="Q3" s="6" t="s">
        <v>366</v>
      </c>
      <c r="R3" s="35" t="s">
        <v>12</v>
      </c>
      <c r="S3" s="35" t="s">
        <v>872</v>
      </c>
      <c r="T3" s="8" t="s">
        <v>1341</v>
      </c>
    </row>
    <row r="4" spans="2:20" ht="12" customHeight="1" x14ac:dyDescent="0.15">
      <c r="B4" s="6" t="s">
        <v>370</v>
      </c>
      <c r="C4" s="25" t="str">
        <f>IF(E4/10&lt;1,"",E4/10&amp;"D5")&amp;IF(E5/5&lt;1,"","+"&amp;INT(E5/5))</f>
        <v>5D5</v>
      </c>
      <c r="D4" s="10" t="s">
        <v>371</v>
      </c>
      <c r="E4" s="11">
        <v>50</v>
      </c>
      <c r="G4" s="6" t="s">
        <v>370</v>
      </c>
      <c r="H4" s="9" t="str">
        <f>IF(J4/10&lt;1,"",J4/10&amp;"D5")&amp;IF(J5/5&lt;1,"","+"&amp;INT(J5/5))</f>
        <v>50D5+16</v>
      </c>
      <c r="I4" s="10" t="s">
        <v>371</v>
      </c>
      <c r="J4" s="11">
        <v>500</v>
      </c>
      <c r="L4" s="6" t="s">
        <v>370</v>
      </c>
      <c r="M4" s="9" t="str">
        <f>IF(O4/10&lt;1,"",O4/10&amp;"D5")&amp;IF(O5/5&lt;1,"","+"&amp;INT(O5/5))</f>
        <v>30D5+4</v>
      </c>
      <c r="N4" s="10" t="s">
        <v>371</v>
      </c>
      <c r="O4" s="11">
        <v>300</v>
      </c>
      <c r="Q4" s="6" t="s">
        <v>370</v>
      </c>
      <c r="R4" s="25" t="str">
        <f>IF(T4/10&lt;1,"",T4/10&amp;"D5")&amp;IF(T5/5&lt;1,"","+"&amp;INT(T5/5))</f>
        <v>1D5+2</v>
      </c>
      <c r="S4" s="10" t="s">
        <v>371</v>
      </c>
      <c r="T4" s="11">
        <v>10</v>
      </c>
    </row>
    <row r="5" spans="2:20" ht="12" customHeight="1" x14ac:dyDescent="0.15">
      <c r="B5" s="6" t="s">
        <v>372</v>
      </c>
      <c r="C5" s="12" t="str">
        <f>LOOKUP(C6,{0,201,401,601,901,1201,1501;"黑色","绿色","蓝色","紫色","红色","橙色","金色"})</f>
        <v>绿色</v>
      </c>
      <c r="D5" s="10" t="s">
        <v>373</v>
      </c>
      <c r="E5" s="13">
        <v>3</v>
      </c>
      <c r="G5" s="6" t="s">
        <v>372</v>
      </c>
      <c r="H5" s="12" t="str">
        <f>LOOKUP(H6,{0,201,401,601,901,1201,1501;"黑色","绿色","蓝色","紫色","红色","橙色","金色"})</f>
        <v>绿色</v>
      </c>
      <c r="I5" s="10" t="s">
        <v>373</v>
      </c>
      <c r="J5" s="13">
        <v>80</v>
      </c>
      <c r="L5" s="6" t="s">
        <v>372</v>
      </c>
      <c r="M5" s="12" t="str">
        <f>LOOKUP(M6,{0,201,401,601,901,1201,1501;"黑色","绿色","蓝色","紫色","红色","橙色","金色"})</f>
        <v>蓝色</v>
      </c>
      <c r="N5" s="10" t="s">
        <v>373</v>
      </c>
      <c r="O5" s="13">
        <v>20</v>
      </c>
      <c r="Q5" s="6" t="s">
        <v>372</v>
      </c>
      <c r="R5" s="12" t="str">
        <f>LOOKUP(R6,{0,201,401,601,901,1201,1501;"黑色","绿色","蓝色","紫色","红色","橙色","金色"})</f>
        <v>黑色</v>
      </c>
      <c r="S5" s="10" t="s">
        <v>373</v>
      </c>
      <c r="T5" s="13">
        <v>10</v>
      </c>
    </row>
    <row r="6" spans="2:20" ht="12" customHeight="1" x14ac:dyDescent="0.15">
      <c r="B6" s="6" t="s">
        <v>374</v>
      </c>
      <c r="C6" s="12">
        <f>E4+C14</f>
        <v>250</v>
      </c>
      <c r="D6" s="10" t="s">
        <v>375</v>
      </c>
      <c r="E6" s="13">
        <v>2</v>
      </c>
      <c r="G6" s="6" t="s">
        <v>374</v>
      </c>
      <c r="H6" s="12">
        <f>H14+J4</f>
        <v>250</v>
      </c>
      <c r="I6" s="10" t="s">
        <v>375</v>
      </c>
      <c r="J6" s="13">
        <v>15</v>
      </c>
      <c r="L6" s="6" t="s">
        <v>374</v>
      </c>
      <c r="M6" s="12">
        <f>M14+O4</f>
        <v>500</v>
      </c>
      <c r="N6" s="10" t="s">
        <v>375</v>
      </c>
      <c r="O6" s="13">
        <v>3</v>
      </c>
      <c r="Q6" s="6" t="s">
        <v>374</v>
      </c>
      <c r="R6" s="12">
        <f>R14+T4</f>
        <v>110</v>
      </c>
      <c r="S6" s="10" t="s">
        <v>375</v>
      </c>
      <c r="T6" s="13">
        <v>8</v>
      </c>
    </row>
    <row r="7" spans="2:20" ht="12" customHeight="1" x14ac:dyDescent="0.15">
      <c r="B7" s="14" t="s">
        <v>376</v>
      </c>
      <c r="C7" s="36">
        <f>C6*20</f>
        <v>5000</v>
      </c>
      <c r="D7" s="16" t="s">
        <v>377</v>
      </c>
      <c r="E7" s="17">
        <f>C6</f>
        <v>250</v>
      </c>
      <c r="G7" s="14" t="s">
        <v>376</v>
      </c>
      <c r="H7" s="36">
        <f>H6*20</f>
        <v>5000</v>
      </c>
      <c r="I7" s="16" t="s">
        <v>377</v>
      </c>
      <c r="J7" s="17">
        <f>H6</f>
        <v>250</v>
      </c>
      <c r="L7" s="14" t="s">
        <v>376</v>
      </c>
      <c r="M7" s="36">
        <f>M6*20</f>
        <v>10000</v>
      </c>
      <c r="N7" s="16" t="s">
        <v>377</v>
      </c>
      <c r="O7" s="17">
        <f>M6</f>
        <v>500</v>
      </c>
      <c r="Q7" s="14" t="s">
        <v>376</v>
      </c>
      <c r="R7" s="36">
        <f>R6*20</f>
        <v>2200</v>
      </c>
      <c r="S7" s="16" t="s">
        <v>377</v>
      </c>
      <c r="T7" s="17">
        <f>R6</f>
        <v>110</v>
      </c>
    </row>
    <row r="8" spans="2:20" ht="12" customHeight="1" x14ac:dyDescent="0.15">
      <c r="B8" s="136" t="s">
        <v>1342</v>
      </c>
      <c r="C8" s="137"/>
      <c r="D8" s="177" t="s">
        <v>1343</v>
      </c>
      <c r="E8" s="178"/>
      <c r="G8" s="136" t="s">
        <v>1344</v>
      </c>
      <c r="H8" s="137"/>
      <c r="I8" s="177" t="s">
        <v>1345</v>
      </c>
      <c r="J8" s="178"/>
      <c r="L8" s="136" t="s">
        <v>1346</v>
      </c>
      <c r="M8" s="137"/>
      <c r="N8" s="177" t="s">
        <v>1347</v>
      </c>
      <c r="O8" s="178"/>
      <c r="Q8" s="136" t="s">
        <v>1348</v>
      </c>
      <c r="R8" s="137"/>
      <c r="S8" s="177" t="s">
        <v>1349</v>
      </c>
      <c r="T8" s="178"/>
    </row>
    <row r="9" spans="2:20" ht="12" customHeight="1" x14ac:dyDescent="0.15">
      <c r="B9" s="136"/>
      <c r="C9" s="137"/>
      <c r="D9" s="136"/>
      <c r="E9" s="141"/>
      <c r="G9" s="136"/>
      <c r="H9" s="137"/>
      <c r="I9" s="136"/>
      <c r="J9" s="141"/>
      <c r="L9" s="136"/>
      <c r="M9" s="137"/>
      <c r="N9" s="136"/>
      <c r="O9" s="141"/>
      <c r="Q9" s="136"/>
      <c r="R9" s="137"/>
      <c r="S9" s="136"/>
      <c r="T9" s="141"/>
    </row>
    <row r="10" spans="2:20" ht="12" customHeight="1" x14ac:dyDescent="0.15">
      <c r="B10" s="136"/>
      <c r="C10" s="137"/>
      <c r="D10" s="136"/>
      <c r="E10" s="141"/>
      <c r="G10" s="136"/>
      <c r="H10" s="137"/>
      <c r="I10" s="136"/>
      <c r="J10" s="141"/>
      <c r="L10" s="136"/>
      <c r="M10" s="137"/>
      <c r="N10" s="136"/>
      <c r="O10" s="141"/>
      <c r="Q10" s="136"/>
      <c r="R10" s="137"/>
      <c r="S10" s="136"/>
      <c r="T10" s="141"/>
    </row>
    <row r="11" spans="2:20" ht="12" customHeight="1" x14ac:dyDescent="0.15">
      <c r="B11" s="136"/>
      <c r="C11" s="137"/>
      <c r="D11" s="136"/>
      <c r="E11" s="141"/>
      <c r="G11" s="136"/>
      <c r="H11" s="137"/>
      <c r="I11" s="136"/>
      <c r="J11" s="141"/>
      <c r="L11" s="136"/>
      <c r="M11" s="137"/>
      <c r="N11" s="136"/>
      <c r="O11" s="141"/>
      <c r="Q11" s="136"/>
      <c r="R11" s="137"/>
      <c r="S11" s="136"/>
      <c r="T11" s="141"/>
    </row>
    <row r="12" spans="2:20" ht="12" customHeight="1" x14ac:dyDescent="0.15">
      <c r="B12" s="136"/>
      <c r="C12" s="137"/>
      <c r="D12" s="136"/>
      <c r="E12" s="141"/>
      <c r="G12" s="136"/>
      <c r="H12" s="137"/>
      <c r="I12" s="136"/>
      <c r="J12" s="141"/>
      <c r="L12" s="136"/>
      <c r="M12" s="137"/>
      <c r="N12" s="136"/>
      <c r="O12" s="141"/>
      <c r="Q12" s="136"/>
      <c r="R12" s="137"/>
      <c r="S12" s="136"/>
      <c r="T12" s="141"/>
    </row>
    <row r="13" spans="2:20" ht="12" customHeight="1" x14ac:dyDescent="0.15">
      <c r="B13" s="138"/>
      <c r="C13" s="139"/>
      <c r="D13" s="136"/>
      <c r="E13" s="141"/>
      <c r="G13" s="138"/>
      <c r="H13" s="139"/>
      <c r="I13" s="136"/>
      <c r="J13" s="141"/>
      <c r="L13" s="138"/>
      <c r="M13" s="139"/>
      <c r="N13" s="136"/>
      <c r="O13" s="141"/>
      <c r="Q13" s="138"/>
      <c r="R13" s="139"/>
      <c r="S13" s="136"/>
      <c r="T13" s="141"/>
    </row>
    <row r="14" spans="2:20" ht="12" customHeight="1" x14ac:dyDescent="0.15">
      <c r="B14" s="14" t="s">
        <v>386</v>
      </c>
      <c r="C14" s="18">
        <v>200</v>
      </c>
      <c r="D14" s="136"/>
      <c r="E14" s="141"/>
      <c r="G14" s="14" t="s">
        <v>386</v>
      </c>
      <c r="H14" s="18">
        <v>-250</v>
      </c>
      <c r="I14" s="136"/>
      <c r="J14" s="141"/>
      <c r="L14" s="14" t="s">
        <v>386</v>
      </c>
      <c r="M14" s="18">
        <v>200</v>
      </c>
      <c r="N14" s="136"/>
      <c r="O14" s="141"/>
      <c r="Q14" s="14" t="s">
        <v>386</v>
      </c>
      <c r="R14" s="18">
        <v>100</v>
      </c>
      <c r="S14" s="136"/>
      <c r="T14" s="141"/>
    </row>
    <row r="15" spans="2:20" ht="12" customHeight="1" x14ac:dyDescent="0.15">
      <c r="B15" s="143" t="s">
        <v>1350</v>
      </c>
      <c r="C15" s="144"/>
      <c r="D15" s="144"/>
      <c r="E15" s="145"/>
      <c r="G15" s="143" t="s">
        <v>1351</v>
      </c>
      <c r="H15" s="144"/>
      <c r="I15" s="144"/>
      <c r="J15" s="145"/>
      <c r="L15" s="143" t="s">
        <v>479</v>
      </c>
      <c r="M15" s="144"/>
      <c r="N15" s="144"/>
      <c r="O15" s="145"/>
      <c r="Q15" s="143" t="s">
        <v>1352</v>
      </c>
      <c r="R15" s="144"/>
      <c r="S15" s="144"/>
      <c r="T15" s="145"/>
    </row>
    <row r="16" spans="2:20" ht="12" customHeight="1" x14ac:dyDescent="0.15">
      <c r="B16" s="146"/>
      <c r="C16" s="147"/>
      <c r="D16" s="147"/>
      <c r="E16" s="148"/>
      <c r="G16" s="146"/>
      <c r="H16" s="147"/>
      <c r="I16" s="147"/>
      <c r="J16" s="148"/>
      <c r="L16" s="146"/>
      <c r="M16" s="147"/>
      <c r="N16" s="147"/>
      <c r="O16" s="148"/>
      <c r="Q16" s="146"/>
      <c r="R16" s="147"/>
      <c r="S16" s="147"/>
      <c r="T16" s="148"/>
    </row>
    <row r="17" spans="2:20" ht="12" customHeight="1" x14ac:dyDescent="0.15">
      <c r="B17" s="146"/>
      <c r="C17" s="147"/>
      <c r="D17" s="147"/>
      <c r="E17" s="148"/>
      <c r="G17" s="146"/>
      <c r="H17" s="147"/>
      <c r="I17" s="147"/>
      <c r="J17" s="148"/>
      <c r="L17" s="146"/>
      <c r="M17" s="147"/>
      <c r="N17" s="147"/>
      <c r="O17" s="148"/>
      <c r="Q17" s="146"/>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55" t="s">
        <v>586</v>
      </c>
      <c r="C25" s="156"/>
      <c r="D25" s="156"/>
      <c r="E25" s="157"/>
      <c r="G25" s="155" t="s">
        <v>779</v>
      </c>
      <c r="H25" s="156"/>
      <c r="I25" s="156"/>
      <c r="J25" s="157"/>
      <c r="L25" s="155" t="s">
        <v>507</v>
      </c>
      <c r="M25" s="156"/>
      <c r="N25" s="156"/>
      <c r="O25" s="157"/>
      <c r="Q25" s="155" t="s">
        <v>436</v>
      </c>
      <c r="R25" s="156"/>
      <c r="S25" s="156"/>
      <c r="T25" s="157"/>
    </row>
    <row r="28" spans="2:20" ht="12" customHeight="1" x14ac:dyDescent="0.15">
      <c r="B28" s="2" t="s">
        <v>364</v>
      </c>
      <c r="C28" s="3" t="s">
        <v>93</v>
      </c>
      <c r="D28" s="4" t="s">
        <v>365</v>
      </c>
      <c r="E28" s="5" t="str">
        <f>E29</f>
        <v>魔法书</v>
      </c>
      <c r="G28" s="2" t="s">
        <v>364</v>
      </c>
      <c r="H28" s="3" t="s">
        <v>119</v>
      </c>
      <c r="I28" s="4" t="s">
        <v>365</v>
      </c>
      <c r="J28" s="5" t="str">
        <f>J29</f>
        <v>法杖</v>
      </c>
      <c r="L28" s="2" t="s">
        <v>364</v>
      </c>
      <c r="M28" s="3" t="s">
        <v>182</v>
      </c>
      <c r="N28" s="4" t="s">
        <v>365</v>
      </c>
      <c r="O28" s="5" t="str">
        <f>O29</f>
        <v>法杖</v>
      </c>
      <c r="Q28" s="2" t="s">
        <v>364</v>
      </c>
      <c r="R28" s="3" t="s">
        <v>39</v>
      </c>
      <c r="S28" s="4" t="s">
        <v>365</v>
      </c>
      <c r="T28" s="5" t="str">
        <f>T29</f>
        <v>棒棒糖？</v>
      </c>
    </row>
    <row r="29" spans="2:20" ht="12" customHeight="1" x14ac:dyDescent="0.15">
      <c r="B29" s="6" t="s">
        <v>366</v>
      </c>
      <c r="C29" s="35" t="s">
        <v>12</v>
      </c>
      <c r="D29" s="35" t="s">
        <v>1337</v>
      </c>
      <c r="E29" s="8" t="s">
        <v>1353</v>
      </c>
      <c r="G29" s="6" t="s">
        <v>366</v>
      </c>
      <c r="H29" s="35" t="s">
        <v>12</v>
      </c>
      <c r="I29" s="35" t="s">
        <v>872</v>
      </c>
      <c r="J29" s="8" t="s">
        <v>1354</v>
      </c>
      <c r="L29" s="6" t="s">
        <v>366</v>
      </c>
      <c r="M29" s="35" t="s">
        <v>12</v>
      </c>
      <c r="N29" s="35" t="s">
        <v>872</v>
      </c>
      <c r="O29" s="8" t="s">
        <v>1354</v>
      </c>
      <c r="Q29" s="6" t="s">
        <v>366</v>
      </c>
      <c r="R29" s="35" t="s">
        <v>12</v>
      </c>
      <c r="S29" s="35" t="s">
        <v>1355</v>
      </c>
      <c r="T29" s="8" t="s">
        <v>1356</v>
      </c>
    </row>
    <row r="30" spans="2:20" ht="12" customHeight="1" x14ac:dyDescent="0.15">
      <c r="B30" s="6" t="s">
        <v>370</v>
      </c>
      <c r="C30" s="25" t="str">
        <f>IF(E30/10&lt;1,"",E30/10&amp;"D5")&amp;IF(E31/5&lt;1,"","+"&amp;INT(E31/5))</f>
        <v>4D5+1</v>
      </c>
      <c r="D30" s="10" t="s">
        <v>371</v>
      </c>
      <c r="E30" s="11">
        <v>40</v>
      </c>
      <c r="G30" s="6" t="s">
        <v>370</v>
      </c>
      <c r="H30" s="25" t="str">
        <f>IF(J30/10&lt;1,"",J30/10&amp;"D5")&amp;IF(J31/5&lt;1,"","+"&amp;INT(J31/5))</f>
        <v>15D5+3</v>
      </c>
      <c r="I30" s="10" t="s">
        <v>371</v>
      </c>
      <c r="J30" s="11">
        <v>150</v>
      </c>
      <c r="L30" s="6" t="s">
        <v>370</v>
      </c>
      <c r="M30" s="25" t="str">
        <f>IF(O30/10&lt;1,"",O30/10&amp;"D5")&amp;IF(O31/5&lt;1,"","+"&amp;INT(O31/5))</f>
        <v>22D5+2</v>
      </c>
      <c r="N30" s="10" t="s">
        <v>371</v>
      </c>
      <c r="O30" s="11">
        <v>220</v>
      </c>
      <c r="Q30" s="6" t="s">
        <v>370</v>
      </c>
      <c r="R30" s="25" t="str">
        <f>IF(T30/10&lt;1,"",T30/10&amp;"D5")&amp;IF(T31/5&lt;1,"","+"&amp;INT(T31/5))</f>
        <v/>
      </c>
      <c r="S30" s="10" t="s">
        <v>371</v>
      </c>
      <c r="T30" s="11">
        <v>0</v>
      </c>
    </row>
    <row r="31" spans="2:20" ht="12" customHeight="1" x14ac:dyDescent="0.15">
      <c r="B31" s="6" t="s">
        <v>372</v>
      </c>
      <c r="C31" s="12" t="str">
        <f>LOOKUP(C32,{0,201,401,601,901,1201,1501;"黑色","绿色","蓝色","紫色","红色","橙色","金色"})</f>
        <v>黑色</v>
      </c>
      <c r="D31" s="10" t="s">
        <v>373</v>
      </c>
      <c r="E31" s="13">
        <v>5</v>
      </c>
      <c r="G31" s="6" t="s">
        <v>372</v>
      </c>
      <c r="H31" s="12" t="str">
        <f>LOOKUP(H32,{0,201,401,601,901,1201,1501;"黑色","绿色","蓝色","紫色","红色","橙色","金色"})</f>
        <v>绿色</v>
      </c>
      <c r="I31" s="10" t="s">
        <v>373</v>
      </c>
      <c r="J31" s="13">
        <v>15</v>
      </c>
      <c r="L31" s="6" t="s">
        <v>372</v>
      </c>
      <c r="M31" s="12" t="str">
        <f>LOOKUP(M32,{0,201,401,601,901,1201,1501;"黑色","绿色","蓝色","紫色","红色","橙色","金色"})</f>
        <v>蓝色</v>
      </c>
      <c r="N31" s="10" t="s">
        <v>373</v>
      </c>
      <c r="O31" s="13">
        <v>12</v>
      </c>
      <c r="Q31" s="6" t="s">
        <v>372</v>
      </c>
      <c r="R31" s="12" t="str">
        <f>LOOKUP(R32,{0,201,401,601,901,1201,1501;"黑色","绿色","蓝色","紫色","红色","橙色","金色"})</f>
        <v>黑色</v>
      </c>
      <c r="S31" s="10" t="s">
        <v>373</v>
      </c>
      <c r="T31" s="13">
        <v>1</v>
      </c>
    </row>
    <row r="32" spans="2:20" ht="12" customHeight="1" x14ac:dyDescent="0.15">
      <c r="B32" s="6" t="s">
        <v>374</v>
      </c>
      <c r="C32" s="12">
        <f>C40+E30</f>
        <v>140</v>
      </c>
      <c r="D32" s="10" t="s">
        <v>375</v>
      </c>
      <c r="E32" s="13">
        <v>2</v>
      </c>
      <c r="G32" s="6" t="s">
        <v>374</v>
      </c>
      <c r="H32" s="12">
        <f>H40+J30</f>
        <v>250</v>
      </c>
      <c r="I32" s="10" t="s">
        <v>375</v>
      </c>
      <c r="J32" s="13">
        <v>9</v>
      </c>
      <c r="L32" s="6" t="s">
        <v>374</v>
      </c>
      <c r="M32" s="12">
        <f>M40+O30</f>
        <v>420</v>
      </c>
      <c r="N32" s="10" t="s">
        <v>375</v>
      </c>
      <c r="O32" s="13">
        <v>8</v>
      </c>
      <c r="Q32" s="6" t="s">
        <v>374</v>
      </c>
      <c r="R32" s="12">
        <f>R40+T30</f>
        <v>100</v>
      </c>
      <c r="S32" s="10" t="s">
        <v>375</v>
      </c>
      <c r="T32" s="13">
        <v>1</v>
      </c>
    </row>
    <row r="33" spans="2:20" ht="12" customHeight="1" x14ac:dyDescent="0.15">
      <c r="B33" s="14" t="s">
        <v>376</v>
      </c>
      <c r="C33" s="36">
        <f>C32*20</f>
        <v>2800</v>
      </c>
      <c r="D33" s="16" t="s">
        <v>377</v>
      </c>
      <c r="E33" s="17">
        <f>C32</f>
        <v>140</v>
      </c>
      <c r="G33" s="14" t="s">
        <v>376</v>
      </c>
      <c r="H33" s="36">
        <f>H32*20</f>
        <v>5000</v>
      </c>
      <c r="I33" s="16" t="s">
        <v>377</v>
      </c>
      <c r="J33" s="17">
        <f>H32</f>
        <v>250</v>
      </c>
      <c r="L33" s="14" t="s">
        <v>376</v>
      </c>
      <c r="M33" s="36">
        <f>M32*20</f>
        <v>8400</v>
      </c>
      <c r="N33" s="16" t="s">
        <v>377</v>
      </c>
      <c r="O33" s="17">
        <f>M32</f>
        <v>420</v>
      </c>
      <c r="Q33" s="14" t="s">
        <v>376</v>
      </c>
      <c r="R33" s="36">
        <f>R32*20</f>
        <v>2000</v>
      </c>
      <c r="S33" s="16" t="s">
        <v>377</v>
      </c>
      <c r="T33" s="17">
        <f>R32</f>
        <v>100</v>
      </c>
    </row>
    <row r="34" spans="2:20" ht="12" customHeight="1" x14ac:dyDescent="0.15">
      <c r="B34" s="136" t="s">
        <v>1357</v>
      </c>
      <c r="C34" s="137"/>
      <c r="D34" s="177" t="s">
        <v>1358</v>
      </c>
      <c r="E34" s="178"/>
      <c r="G34" s="136" t="s">
        <v>1359</v>
      </c>
      <c r="H34" s="137"/>
      <c r="I34" s="177" t="s">
        <v>1360</v>
      </c>
      <c r="J34" s="178"/>
      <c r="L34" s="136" t="s">
        <v>1361</v>
      </c>
      <c r="M34" s="137"/>
      <c r="N34" s="177" t="s">
        <v>1362</v>
      </c>
      <c r="O34" s="178"/>
      <c r="Q34" s="136" t="s">
        <v>1363</v>
      </c>
      <c r="R34" s="137"/>
      <c r="S34" s="177" t="s">
        <v>1364</v>
      </c>
      <c r="T34" s="178"/>
    </row>
    <row r="35" spans="2:20" ht="12" customHeight="1" x14ac:dyDescent="0.15">
      <c r="B35" s="136"/>
      <c r="C35" s="137"/>
      <c r="D35" s="136"/>
      <c r="E35" s="141"/>
      <c r="G35" s="136"/>
      <c r="H35" s="137"/>
      <c r="I35" s="136"/>
      <c r="J35" s="141"/>
      <c r="L35" s="136"/>
      <c r="M35" s="137"/>
      <c r="N35" s="136"/>
      <c r="O35" s="141"/>
      <c r="Q35" s="136"/>
      <c r="R35" s="137"/>
      <c r="S35" s="136"/>
      <c r="T35" s="141"/>
    </row>
    <row r="36" spans="2:20" ht="12" customHeight="1" x14ac:dyDescent="0.15">
      <c r="B36" s="136"/>
      <c r="C36" s="137"/>
      <c r="D36" s="136"/>
      <c r="E36" s="141"/>
      <c r="G36" s="136"/>
      <c r="H36" s="137"/>
      <c r="I36" s="136"/>
      <c r="J36" s="141"/>
      <c r="L36" s="136"/>
      <c r="M36" s="137"/>
      <c r="N36" s="136"/>
      <c r="O36" s="141"/>
      <c r="Q36" s="136"/>
      <c r="R36" s="137"/>
      <c r="S36" s="136"/>
      <c r="T36" s="141"/>
    </row>
    <row r="37" spans="2:20" ht="12" customHeight="1" x14ac:dyDescent="0.15">
      <c r="B37" s="136"/>
      <c r="C37" s="137"/>
      <c r="D37" s="136"/>
      <c r="E37" s="141"/>
      <c r="G37" s="136"/>
      <c r="H37" s="137"/>
      <c r="I37" s="136"/>
      <c r="J37" s="141"/>
      <c r="L37" s="136"/>
      <c r="M37" s="137"/>
      <c r="N37" s="136"/>
      <c r="O37" s="141"/>
      <c r="Q37" s="136"/>
      <c r="R37" s="137"/>
      <c r="S37" s="136"/>
      <c r="T37" s="141"/>
    </row>
    <row r="38" spans="2:20" ht="12" customHeight="1" x14ac:dyDescent="0.15">
      <c r="B38" s="136"/>
      <c r="C38" s="137"/>
      <c r="D38" s="136"/>
      <c r="E38" s="141"/>
      <c r="G38" s="136"/>
      <c r="H38" s="137"/>
      <c r="I38" s="136"/>
      <c r="J38" s="141"/>
      <c r="L38" s="136"/>
      <c r="M38" s="137"/>
      <c r="N38" s="136"/>
      <c r="O38" s="141"/>
      <c r="Q38" s="136"/>
      <c r="R38" s="137"/>
      <c r="S38" s="136"/>
      <c r="T38" s="141"/>
    </row>
    <row r="39" spans="2:20" ht="12" customHeight="1" x14ac:dyDescent="0.15">
      <c r="B39" s="138"/>
      <c r="C39" s="139"/>
      <c r="D39" s="136"/>
      <c r="E39" s="141"/>
      <c r="G39" s="138"/>
      <c r="H39" s="139"/>
      <c r="I39" s="136"/>
      <c r="J39" s="141"/>
      <c r="L39" s="138"/>
      <c r="M39" s="139"/>
      <c r="N39" s="136"/>
      <c r="O39" s="141"/>
      <c r="Q39" s="138"/>
      <c r="R39" s="139"/>
      <c r="S39" s="136"/>
      <c r="T39" s="141"/>
    </row>
    <row r="40" spans="2:20" ht="12" customHeight="1" x14ac:dyDescent="0.15">
      <c r="B40" s="14" t="s">
        <v>386</v>
      </c>
      <c r="C40" s="18">
        <v>100</v>
      </c>
      <c r="D40" s="136"/>
      <c r="E40" s="141"/>
      <c r="G40" s="14" t="s">
        <v>386</v>
      </c>
      <c r="H40" s="18">
        <v>100</v>
      </c>
      <c r="I40" s="136"/>
      <c r="J40" s="141"/>
      <c r="L40" s="14" t="s">
        <v>386</v>
      </c>
      <c r="M40" s="18">
        <v>200</v>
      </c>
      <c r="N40" s="136"/>
      <c r="O40" s="141"/>
      <c r="Q40" s="14" t="s">
        <v>386</v>
      </c>
      <c r="R40" s="18">
        <v>100</v>
      </c>
      <c r="S40" s="136"/>
      <c r="T40" s="141"/>
    </row>
    <row r="41" spans="2:20" ht="12" customHeight="1" x14ac:dyDescent="0.15">
      <c r="B41" s="143" t="s">
        <v>1365</v>
      </c>
      <c r="C41" s="144"/>
      <c r="D41" s="144"/>
      <c r="E41" s="145"/>
      <c r="G41" s="143"/>
      <c r="H41" s="144"/>
      <c r="I41" s="144"/>
      <c r="J41" s="145"/>
      <c r="L41" s="143"/>
      <c r="M41" s="144"/>
      <c r="N41" s="144"/>
      <c r="O41" s="145"/>
      <c r="Q41" s="143" t="s">
        <v>1366</v>
      </c>
      <c r="R41" s="144"/>
      <c r="S41" s="144"/>
      <c r="T41" s="145"/>
    </row>
    <row r="42" spans="2:20" ht="12" customHeight="1" x14ac:dyDescent="0.15">
      <c r="B42" s="146"/>
      <c r="C42" s="147"/>
      <c r="D42" s="147"/>
      <c r="E42" s="148"/>
      <c r="G42" s="146"/>
      <c r="H42" s="147"/>
      <c r="I42" s="147"/>
      <c r="J42" s="148"/>
      <c r="L42" s="146"/>
      <c r="M42" s="147"/>
      <c r="N42" s="147"/>
      <c r="O42" s="148"/>
      <c r="Q42" s="146"/>
      <c r="R42" s="147"/>
      <c r="S42" s="147"/>
      <c r="T42" s="148"/>
    </row>
    <row r="43" spans="2:20" ht="12" customHeight="1" x14ac:dyDescent="0.15">
      <c r="B43" s="146"/>
      <c r="C43" s="147"/>
      <c r="D43" s="147"/>
      <c r="E43" s="148"/>
      <c r="G43" s="146"/>
      <c r="H43" s="147"/>
      <c r="I43" s="147"/>
      <c r="J43" s="148"/>
      <c r="L43" s="146"/>
      <c r="M43" s="147"/>
      <c r="N43" s="147"/>
      <c r="O43" s="148"/>
      <c r="Q43" s="146"/>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55" t="s">
        <v>1367</v>
      </c>
      <c r="C51" s="156"/>
      <c r="D51" s="156"/>
      <c r="E51" s="157"/>
      <c r="G51" s="155" t="s">
        <v>406</v>
      </c>
      <c r="H51" s="156"/>
      <c r="I51" s="156"/>
      <c r="J51" s="157"/>
      <c r="L51" s="155" t="s">
        <v>914</v>
      </c>
      <c r="M51" s="156"/>
      <c r="N51" s="156"/>
      <c r="O51" s="157"/>
      <c r="Q51" s="155" t="s">
        <v>436</v>
      </c>
      <c r="R51" s="156"/>
      <c r="S51" s="156"/>
      <c r="T51" s="157"/>
    </row>
    <row r="54" spans="2:20" ht="12" customHeight="1" x14ac:dyDescent="0.15">
      <c r="B54" s="2" t="s">
        <v>364</v>
      </c>
      <c r="C54" s="3" t="s">
        <v>53</v>
      </c>
      <c r="D54" s="4" t="s">
        <v>365</v>
      </c>
      <c r="E54" s="5" t="str">
        <f>E55</f>
        <v>长剑</v>
      </c>
      <c r="G54" s="2" t="s">
        <v>364</v>
      </c>
      <c r="H54" s="3" t="s">
        <v>145</v>
      </c>
      <c r="I54" s="4" t="s">
        <v>365</v>
      </c>
      <c r="J54" s="5" t="str">
        <f>J55</f>
        <v>长矛</v>
      </c>
      <c r="L54" s="2" t="s">
        <v>364</v>
      </c>
      <c r="M54" s="3" t="s">
        <v>214</v>
      </c>
      <c r="N54" s="4" t="s">
        <v>365</v>
      </c>
      <c r="O54" s="5" t="str">
        <f>O55</f>
        <v>卷轴</v>
      </c>
      <c r="Q54" s="2" t="s">
        <v>364</v>
      </c>
      <c r="R54" s="3" t="s">
        <v>250</v>
      </c>
      <c r="S54" s="4" t="s">
        <v>365</v>
      </c>
      <c r="T54" s="5" t="str">
        <f>T55</f>
        <v>魔导书</v>
      </c>
    </row>
    <row r="55" spans="2:20" ht="12" customHeight="1" x14ac:dyDescent="0.15">
      <c r="B55" s="6" t="s">
        <v>366</v>
      </c>
      <c r="C55" s="35" t="s">
        <v>871</v>
      </c>
      <c r="D55" s="35" t="s">
        <v>1355</v>
      </c>
      <c r="E55" s="8" t="s">
        <v>369</v>
      </c>
      <c r="G55" s="6" t="s">
        <v>366</v>
      </c>
      <c r="H55" s="35" t="s">
        <v>871</v>
      </c>
      <c r="I55" s="35" t="s">
        <v>872</v>
      </c>
      <c r="J55" s="8" t="s">
        <v>835</v>
      </c>
      <c r="L55" s="6" t="s">
        <v>366</v>
      </c>
      <c r="M55" s="35" t="s">
        <v>12</v>
      </c>
      <c r="N55" s="35" t="s">
        <v>1337</v>
      </c>
      <c r="O55" s="8" t="s">
        <v>1368</v>
      </c>
      <c r="Q55" s="6" t="s">
        <v>366</v>
      </c>
      <c r="R55" s="35" t="s">
        <v>12</v>
      </c>
      <c r="S55" s="35" t="s">
        <v>1337</v>
      </c>
      <c r="T55" s="8" t="s">
        <v>1369</v>
      </c>
    </row>
    <row r="56" spans="2:20" ht="12" customHeight="1" x14ac:dyDescent="0.15">
      <c r="B56" s="6" t="s">
        <v>370</v>
      </c>
      <c r="C56" s="25" t="str">
        <f>IF(E56/10&lt;1,"",E56/10&amp;"D5")&amp;IF(E57/5&lt;1,"","+"&amp;INT(E57/5))</f>
        <v>10D5+8</v>
      </c>
      <c r="D56" s="10" t="s">
        <v>371</v>
      </c>
      <c r="E56" s="11">
        <v>100</v>
      </c>
      <c r="G56" s="6" t="s">
        <v>370</v>
      </c>
      <c r="H56" s="25" t="str">
        <f>IF(J56/10&lt;1,"",J56/10&amp;"D5")&amp;IF(J57/5&lt;1,"","+"&amp;INT(J57/5))</f>
        <v>30D5+4</v>
      </c>
      <c r="I56" s="10" t="s">
        <v>371</v>
      </c>
      <c r="J56" s="11">
        <v>300</v>
      </c>
      <c r="L56" s="6" t="s">
        <v>370</v>
      </c>
      <c r="M56" s="25" t="str">
        <f>IF(O56/10&lt;1,"",O56/10&amp;"D5")&amp;IF(O57/5&lt;1,"","+"&amp;INT(O57/5))</f>
        <v/>
      </c>
      <c r="N56" s="10" t="s">
        <v>371</v>
      </c>
      <c r="O56" s="11">
        <v>0</v>
      </c>
      <c r="Q56" s="6" t="s">
        <v>370</v>
      </c>
      <c r="R56" s="25" t="str">
        <f>IF(T56/10&lt;1,"",T56/10&amp;"D5")&amp;IF(T57/5&lt;1,"","+"&amp;INT(T57/5))</f>
        <v>+2</v>
      </c>
      <c r="S56" s="10" t="s">
        <v>371</v>
      </c>
      <c r="T56" s="11">
        <v>0</v>
      </c>
    </row>
    <row r="57" spans="2:20" ht="12" customHeight="1" x14ac:dyDescent="0.15">
      <c r="B57" s="6" t="s">
        <v>372</v>
      </c>
      <c r="C57" s="12" t="str">
        <f>LOOKUP(C58,{0,201,401,601,901,1201,1501;"黑色","绿色","蓝色","紫色","红色","橙色","金色"})</f>
        <v>黑色</v>
      </c>
      <c r="D57" s="10" t="s">
        <v>373</v>
      </c>
      <c r="E57" s="13">
        <v>40</v>
      </c>
      <c r="G57" s="6" t="s">
        <v>372</v>
      </c>
      <c r="H57" s="12" t="str">
        <f>LOOKUP(H58,{0,201,401,601,901,1201,1501;"黑色","绿色","蓝色","紫色","红色","橙色","金色"})</f>
        <v>绿色</v>
      </c>
      <c r="I57" s="10" t="s">
        <v>373</v>
      </c>
      <c r="J57" s="13">
        <v>24</v>
      </c>
      <c r="L57" s="6" t="s">
        <v>372</v>
      </c>
      <c r="M57" s="12" t="str">
        <f>LOOKUP(M58,{0,201,401,601,901,1201,1501;"黑色","绿色","蓝色","紫色","红色","橙色","金色"})</f>
        <v>蓝色</v>
      </c>
      <c r="N57" s="10" t="s">
        <v>373</v>
      </c>
      <c r="O57" s="13">
        <v>3</v>
      </c>
      <c r="Q57" s="6" t="s">
        <v>372</v>
      </c>
      <c r="R57" s="12" t="str">
        <f>LOOKUP(R58,{0,201,401,601,901,1201,1501;"黑色","绿色","蓝色","紫色","红色","橙色","金色"})</f>
        <v>紫色</v>
      </c>
      <c r="S57" s="10" t="s">
        <v>373</v>
      </c>
      <c r="T57" s="13">
        <v>10</v>
      </c>
    </row>
    <row r="58" spans="2:20" ht="12" customHeight="1" x14ac:dyDescent="0.15">
      <c r="B58" s="6" t="s">
        <v>374</v>
      </c>
      <c r="C58" s="12">
        <f>C66+E56</f>
        <v>100</v>
      </c>
      <c r="D58" s="10" t="s">
        <v>375</v>
      </c>
      <c r="E58" s="13">
        <v>8</v>
      </c>
      <c r="G58" s="6" t="s">
        <v>374</v>
      </c>
      <c r="H58" s="12">
        <f>H66+J56</f>
        <v>300</v>
      </c>
      <c r="I58" s="10" t="s">
        <v>375</v>
      </c>
      <c r="J58" s="13">
        <v>13</v>
      </c>
      <c r="L58" s="6" t="s">
        <v>374</v>
      </c>
      <c r="M58" s="12">
        <f>M66+O56</f>
        <v>600</v>
      </c>
      <c r="N58" s="10" t="s">
        <v>375</v>
      </c>
      <c r="O58" s="13">
        <v>2</v>
      </c>
      <c r="Q58" s="6" t="s">
        <v>374</v>
      </c>
      <c r="R58" s="12">
        <f>R66+T56</f>
        <v>800</v>
      </c>
      <c r="S58" s="10" t="s">
        <v>375</v>
      </c>
      <c r="T58" s="13">
        <v>4</v>
      </c>
    </row>
    <row r="59" spans="2:20" ht="12" customHeight="1" x14ac:dyDescent="0.15">
      <c r="B59" s="14" t="s">
        <v>376</v>
      </c>
      <c r="C59" s="36">
        <f>C58*20</f>
        <v>2000</v>
      </c>
      <c r="D59" s="16" t="s">
        <v>377</v>
      </c>
      <c r="E59" s="17">
        <f>C58</f>
        <v>100</v>
      </c>
      <c r="G59" s="14" t="s">
        <v>376</v>
      </c>
      <c r="H59" s="36">
        <f>H58*20</f>
        <v>6000</v>
      </c>
      <c r="I59" s="16" t="s">
        <v>377</v>
      </c>
      <c r="J59" s="17">
        <f>H58</f>
        <v>300</v>
      </c>
      <c r="L59" s="14" t="s">
        <v>376</v>
      </c>
      <c r="M59" s="36">
        <f>M58*20</f>
        <v>12000</v>
      </c>
      <c r="N59" s="16" t="s">
        <v>377</v>
      </c>
      <c r="O59" s="17">
        <f>M58</f>
        <v>600</v>
      </c>
      <c r="Q59" s="14" t="s">
        <v>376</v>
      </c>
      <c r="R59" s="36">
        <f>R58*20</f>
        <v>16000</v>
      </c>
      <c r="S59" s="16" t="s">
        <v>377</v>
      </c>
      <c r="T59" s="17">
        <f>R58</f>
        <v>800</v>
      </c>
    </row>
    <row r="60" spans="2:20" ht="12" customHeight="1" x14ac:dyDescent="0.15">
      <c r="B60" s="136" t="s">
        <v>1370</v>
      </c>
      <c r="C60" s="137"/>
      <c r="D60" s="177" t="s">
        <v>1371</v>
      </c>
      <c r="E60" s="178"/>
      <c r="G60" s="136" t="s">
        <v>1372</v>
      </c>
      <c r="H60" s="137"/>
      <c r="I60" s="177" t="s">
        <v>1373</v>
      </c>
      <c r="J60" s="178"/>
      <c r="L60" s="136" t="s">
        <v>1374</v>
      </c>
      <c r="M60" s="137"/>
      <c r="N60" s="177" t="s">
        <v>1375</v>
      </c>
      <c r="O60" s="178"/>
      <c r="Q60" s="136" t="s">
        <v>1376</v>
      </c>
      <c r="R60" s="137"/>
      <c r="S60" s="177" t="s">
        <v>1377</v>
      </c>
      <c r="T60" s="178"/>
    </row>
    <row r="61" spans="2:20" ht="12" customHeight="1" x14ac:dyDescent="0.15">
      <c r="B61" s="136"/>
      <c r="C61" s="137"/>
      <c r="D61" s="136"/>
      <c r="E61" s="141"/>
      <c r="G61" s="136"/>
      <c r="H61" s="137"/>
      <c r="I61" s="136"/>
      <c r="J61" s="141"/>
      <c r="L61" s="136"/>
      <c r="M61" s="137"/>
      <c r="N61" s="136"/>
      <c r="O61" s="141"/>
      <c r="Q61" s="136"/>
      <c r="R61" s="137"/>
      <c r="S61" s="136"/>
      <c r="T61" s="141"/>
    </row>
    <row r="62" spans="2:20" ht="12" customHeight="1" x14ac:dyDescent="0.15">
      <c r="B62" s="136"/>
      <c r="C62" s="137"/>
      <c r="D62" s="136"/>
      <c r="E62" s="141"/>
      <c r="G62" s="136"/>
      <c r="H62" s="137"/>
      <c r="I62" s="136"/>
      <c r="J62" s="141"/>
      <c r="L62" s="136"/>
      <c r="M62" s="137"/>
      <c r="N62" s="136"/>
      <c r="O62" s="141"/>
      <c r="Q62" s="136"/>
      <c r="R62" s="137"/>
      <c r="S62" s="136"/>
      <c r="T62" s="141"/>
    </row>
    <row r="63" spans="2:20" ht="12" customHeight="1" x14ac:dyDescent="0.15">
      <c r="B63" s="136"/>
      <c r="C63" s="137"/>
      <c r="D63" s="136"/>
      <c r="E63" s="141"/>
      <c r="G63" s="136"/>
      <c r="H63" s="137"/>
      <c r="I63" s="136"/>
      <c r="J63" s="141"/>
      <c r="L63" s="136"/>
      <c r="M63" s="137"/>
      <c r="N63" s="136"/>
      <c r="O63" s="141"/>
      <c r="Q63" s="136"/>
      <c r="R63" s="137"/>
      <c r="S63" s="136"/>
      <c r="T63" s="141"/>
    </row>
    <row r="64" spans="2:20" ht="12" customHeight="1" x14ac:dyDescent="0.15">
      <c r="B64" s="136"/>
      <c r="C64" s="137"/>
      <c r="D64" s="136"/>
      <c r="E64" s="141"/>
      <c r="G64" s="136"/>
      <c r="H64" s="137"/>
      <c r="I64" s="136"/>
      <c r="J64" s="141"/>
      <c r="L64" s="136"/>
      <c r="M64" s="137"/>
      <c r="N64" s="136"/>
      <c r="O64" s="141"/>
      <c r="Q64" s="136"/>
      <c r="R64" s="137"/>
      <c r="S64" s="136"/>
      <c r="T64" s="141"/>
    </row>
    <row r="65" spans="2:20" ht="12" customHeight="1" x14ac:dyDescent="0.15">
      <c r="B65" s="138"/>
      <c r="C65" s="139"/>
      <c r="D65" s="136"/>
      <c r="E65" s="141"/>
      <c r="G65" s="138"/>
      <c r="H65" s="139"/>
      <c r="I65" s="136"/>
      <c r="J65" s="141"/>
      <c r="L65" s="138"/>
      <c r="M65" s="139"/>
      <c r="N65" s="136"/>
      <c r="O65" s="141"/>
      <c r="Q65" s="138"/>
      <c r="R65" s="139"/>
      <c r="S65" s="136"/>
      <c r="T65" s="141"/>
    </row>
    <row r="66" spans="2:20" ht="12" customHeight="1" x14ac:dyDescent="0.15">
      <c r="B66" s="14" t="s">
        <v>386</v>
      </c>
      <c r="C66" s="18">
        <v>0</v>
      </c>
      <c r="D66" s="136"/>
      <c r="E66" s="141"/>
      <c r="G66" s="14" t="s">
        <v>386</v>
      </c>
      <c r="H66" s="18">
        <v>0</v>
      </c>
      <c r="I66" s="136"/>
      <c r="J66" s="141"/>
      <c r="L66" s="14" t="s">
        <v>386</v>
      </c>
      <c r="M66" s="18">
        <v>600</v>
      </c>
      <c r="N66" s="136"/>
      <c r="O66" s="141"/>
      <c r="Q66" s="14" t="s">
        <v>386</v>
      </c>
      <c r="R66" s="18">
        <v>800</v>
      </c>
      <c r="S66" s="136"/>
      <c r="T66" s="141"/>
    </row>
    <row r="67" spans="2:20" ht="12" customHeight="1" x14ac:dyDescent="0.15">
      <c r="B67" s="143" t="s">
        <v>1378</v>
      </c>
      <c r="C67" s="144"/>
      <c r="D67" s="144"/>
      <c r="E67" s="145"/>
      <c r="G67" s="143" t="s">
        <v>1379</v>
      </c>
      <c r="H67" s="144"/>
      <c r="I67" s="144"/>
      <c r="J67" s="145"/>
      <c r="L67" s="143" t="s">
        <v>1380</v>
      </c>
      <c r="M67" s="144"/>
      <c r="N67" s="144"/>
      <c r="O67" s="145"/>
      <c r="Q67" s="143" t="s">
        <v>1381</v>
      </c>
      <c r="R67" s="144"/>
      <c r="S67" s="144"/>
      <c r="T67" s="145"/>
    </row>
    <row r="68" spans="2:20" ht="12" customHeight="1" x14ac:dyDescent="0.15">
      <c r="B68" s="146"/>
      <c r="C68" s="147"/>
      <c r="D68" s="147"/>
      <c r="E68" s="148"/>
      <c r="G68" s="146"/>
      <c r="H68" s="147"/>
      <c r="I68" s="147"/>
      <c r="J68" s="148"/>
      <c r="L68" s="146"/>
      <c r="M68" s="147"/>
      <c r="N68" s="147"/>
      <c r="O68" s="148"/>
      <c r="Q68" s="146"/>
      <c r="R68" s="147"/>
      <c r="S68" s="147"/>
      <c r="T68" s="148"/>
    </row>
    <row r="69" spans="2:20" ht="12" customHeight="1" x14ac:dyDescent="0.15">
      <c r="B69" s="146"/>
      <c r="C69" s="147"/>
      <c r="D69" s="147"/>
      <c r="E69" s="148"/>
      <c r="G69" s="146"/>
      <c r="H69" s="147"/>
      <c r="I69" s="147"/>
      <c r="J69" s="148"/>
      <c r="L69" s="146"/>
      <c r="M69" s="147"/>
      <c r="N69" s="147"/>
      <c r="O69" s="148"/>
      <c r="Q69" s="146"/>
      <c r="R69" s="147"/>
      <c r="S69" s="147"/>
      <c r="T69" s="148"/>
    </row>
    <row r="70" spans="2:20" ht="12" customHeight="1" x14ac:dyDescent="0.15">
      <c r="B70" s="146"/>
      <c r="C70" s="147"/>
      <c r="D70" s="147"/>
      <c r="E70" s="148"/>
      <c r="G70" s="146"/>
      <c r="H70" s="147"/>
      <c r="I70" s="147"/>
      <c r="J70" s="148"/>
      <c r="L70" s="146"/>
      <c r="M70" s="147"/>
      <c r="N70" s="147"/>
      <c r="O70" s="148"/>
      <c r="Q70" s="146"/>
      <c r="R70" s="147"/>
      <c r="S70" s="147"/>
      <c r="T70" s="148"/>
    </row>
    <row r="71" spans="2:20" ht="12" customHeight="1" x14ac:dyDescent="0.15">
      <c r="B71" s="146"/>
      <c r="C71" s="147"/>
      <c r="D71" s="147"/>
      <c r="E71" s="148"/>
      <c r="G71" s="146"/>
      <c r="H71" s="147"/>
      <c r="I71" s="147"/>
      <c r="J71" s="148"/>
      <c r="L71" s="146"/>
      <c r="M71" s="147"/>
      <c r="N71" s="147"/>
      <c r="O71" s="148"/>
      <c r="Q71" s="146"/>
      <c r="R71" s="147"/>
      <c r="S71" s="147"/>
      <c r="T71" s="148"/>
    </row>
    <row r="72" spans="2:20" ht="12" customHeight="1" x14ac:dyDescent="0.15">
      <c r="B72" s="146"/>
      <c r="C72" s="147"/>
      <c r="D72" s="147"/>
      <c r="E72" s="148"/>
      <c r="G72" s="146"/>
      <c r="H72" s="147"/>
      <c r="I72" s="147"/>
      <c r="J72" s="148"/>
      <c r="L72" s="146"/>
      <c r="M72" s="147"/>
      <c r="N72" s="147"/>
      <c r="O72" s="148"/>
      <c r="Q72" s="146"/>
      <c r="R72" s="147"/>
      <c r="S72" s="147"/>
      <c r="T72" s="148"/>
    </row>
    <row r="73" spans="2:20" ht="12" customHeight="1" x14ac:dyDescent="0.15">
      <c r="B73" s="146"/>
      <c r="C73" s="147"/>
      <c r="D73" s="147"/>
      <c r="E73" s="148"/>
      <c r="G73" s="146"/>
      <c r="H73" s="147"/>
      <c r="I73" s="147"/>
      <c r="J73" s="148"/>
      <c r="L73" s="146"/>
      <c r="M73" s="147"/>
      <c r="N73" s="147"/>
      <c r="O73" s="148"/>
      <c r="Q73" s="146"/>
      <c r="R73" s="147"/>
      <c r="S73" s="147"/>
      <c r="T73" s="148"/>
    </row>
    <row r="74" spans="2:20" ht="12" customHeight="1" x14ac:dyDescent="0.15">
      <c r="B74" s="146"/>
      <c r="C74" s="147"/>
      <c r="D74" s="147"/>
      <c r="E74" s="148"/>
      <c r="G74" s="146"/>
      <c r="H74" s="147"/>
      <c r="I74" s="147"/>
      <c r="J74" s="148"/>
      <c r="L74" s="146"/>
      <c r="M74" s="147"/>
      <c r="N74" s="147"/>
      <c r="O74" s="148"/>
      <c r="Q74" s="146"/>
      <c r="R74" s="147"/>
      <c r="S74" s="147"/>
      <c r="T74" s="148"/>
    </row>
    <row r="75" spans="2:20" ht="12" customHeight="1" x14ac:dyDescent="0.15">
      <c r="B75" s="146"/>
      <c r="C75" s="147"/>
      <c r="D75" s="147"/>
      <c r="E75" s="148"/>
      <c r="G75" s="146"/>
      <c r="H75" s="147"/>
      <c r="I75" s="147"/>
      <c r="J75" s="148"/>
      <c r="L75" s="146"/>
      <c r="M75" s="147"/>
      <c r="N75" s="147"/>
      <c r="O75" s="148"/>
      <c r="Q75" s="146"/>
      <c r="R75" s="147"/>
      <c r="S75" s="147"/>
      <c r="T75" s="148"/>
    </row>
    <row r="76" spans="2:20" ht="12" customHeight="1" x14ac:dyDescent="0.15">
      <c r="B76" s="146"/>
      <c r="C76" s="147"/>
      <c r="D76" s="147"/>
      <c r="E76" s="148"/>
      <c r="G76" s="146"/>
      <c r="H76" s="147"/>
      <c r="I76" s="147"/>
      <c r="J76" s="148"/>
      <c r="L76" s="146"/>
      <c r="M76" s="147"/>
      <c r="N76" s="147"/>
      <c r="O76" s="148"/>
      <c r="Q76" s="146"/>
      <c r="R76" s="147"/>
      <c r="S76" s="147"/>
      <c r="T76" s="148"/>
    </row>
    <row r="77" spans="2:20" ht="12" customHeight="1" x14ac:dyDescent="0.15">
      <c r="B77" s="155" t="s">
        <v>406</v>
      </c>
      <c r="C77" s="156"/>
      <c r="D77" s="156"/>
      <c r="E77" s="157"/>
      <c r="G77" s="155" t="s">
        <v>392</v>
      </c>
      <c r="H77" s="156"/>
      <c r="I77" s="156"/>
      <c r="J77" s="157"/>
      <c r="L77" s="155" t="s">
        <v>392</v>
      </c>
      <c r="M77" s="156"/>
      <c r="N77" s="156"/>
      <c r="O77" s="157"/>
      <c r="Q77" s="155" t="s">
        <v>392</v>
      </c>
      <c r="R77" s="156"/>
      <c r="S77" s="156"/>
      <c r="T77" s="157"/>
    </row>
    <row r="80" spans="2:20" ht="12" customHeight="1" x14ac:dyDescent="0.15">
      <c r="B80" s="2" t="s">
        <v>364</v>
      </c>
      <c r="C80" s="3" t="s">
        <v>224</v>
      </c>
      <c r="D80" s="4" t="s">
        <v>365</v>
      </c>
      <c r="E80" s="5" t="str">
        <f>E81</f>
        <v>魔导书</v>
      </c>
      <c r="G80" s="2" t="s">
        <v>364</v>
      </c>
      <c r="H80" s="3" t="s">
        <v>233</v>
      </c>
      <c r="I80" s="4" t="s">
        <v>365</v>
      </c>
      <c r="J80" s="5" t="str">
        <f>J81</f>
        <v>八卦炉</v>
      </c>
      <c r="L80" s="2" t="s">
        <v>364</v>
      </c>
      <c r="M80" s="3" t="s">
        <v>241</v>
      </c>
      <c r="N80" s="4" t="s">
        <v>365</v>
      </c>
      <c r="O80" s="5" t="str">
        <f>O81</f>
        <v>拳套</v>
      </c>
      <c r="Q80" s="2" t="s">
        <v>364</v>
      </c>
      <c r="R80" s="3" t="s">
        <v>266</v>
      </c>
      <c r="S80" s="4" t="s">
        <v>365</v>
      </c>
      <c r="T80" s="5" t="str">
        <f>T81</f>
        <v>法杖</v>
      </c>
    </row>
    <row r="81" spans="2:20" ht="12" customHeight="1" x14ac:dyDescent="0.15">
      <c r="B81" s="6" t="s">
        <v>366</v>
      </c>
      <c r="C81" s="35" t="s">
        <v>12</v>
      </c>
      <c r="D81" s="35" t="s">
        <v>1337</v>
      </c>
      <c r="E81" s="8" t="s">
        <v>1369</v>
      </c>
      <c r="G81" s="6" t="s">
        <v>366</v>
      </c>
      <c r="H81" s="35" t="s">
        <v>12</v>
      </c>
      <c r="I81" s="35" t="s">
        <v>1382</v>
      </c>
      <c r="J81" s="8" t="s">
        <v>1383</v>
      </c>
      <c r="L81" s="6" t="s">
        <v>366</v>
      </c>
      <c r="M81" s="35" t="s">
        <v>871</v>
      </c>
      <c r="N81" s="35" t="s">
        <v>1337</v>
      </c>
      <c r="O81" s="8" t="s">
        <v>3</v>
      </c>
      <c r="Q81" s="6" t="s">
        <v>366</v>
      </c>
      <c r="R81" s="35" t="s">
        <v>12</v>
      </c>
      <c r="S81" s="35" t="s">
        <v>872</v>
      </c>
      <c r="T81" s="8" t="s">
        <v>1354</v>
      </c>
    </row>
    <row r="82" spans="2:20" ht="12" customHeight="1" x14ac:dyDescent="0.15">
      <c r="B82" s="6" t="s">
        <v>370</v>
      </c>
      <c r="C82" s="25" t="str">
        <f>IF(E82/10&lt;1,"",E82/10&amp;"D5")&amp;IF(E83/5&lt;1,"","+"&amp;INT(E83/5))</f>
        <v>+1</v>
      </c>
      <c r="D82" s="10" t="s">
        <v>371</v>
      </c>
      <c r="E82" s="11">
        <v>0</v>
      </c>
      <c r="G82" s="6" t="s">
        <v>370</v>
      </c>
      <c r="H82" s="25" t="str">
        <f>IF(J82/10&lt;1,"",J82/10&amp;"D5")&amp;IF(J83/5&lt;1,"","+"&amp;INT(J83/5))</f>
        <v>28D5</v>
      </c>
      <c r="I82" s="10" t="s">
        <v>371</v>
      </c>
      <c r="J82" s="11">
        <v>280</v>
      </c>
      <c r="L82" s="6" t="s">
        <v>370</v>
      </c>
      <c r="M82" s="25" t="str">
        <f>IF(O82/10&lt;1,"",O82/10&amp;"D5")&amp;IF(O83/5&lt;1,"","+"&amp;INT(O83/5))</f>
        <v>12D5+30</v>
      </c>
      <c r="N82" s="10" t="s">
        <v>371</v>
      </c>
      <c r="O82" s="11">
        <v>120</v>
      </c>
      <c r="Q82" s="6" t="s">
        <v>370</v>
      </c>
      <c r="R82" s="25" t="str">
        <f>IF(T82/10&lt;1,"",T82/10&amp;"D5")&amp;IF(T83/5&lt;1,"","+"&amp;INT(T83/5))</f>
        <v>30D5+4</v>
      </c>
      <c r="S82" s="10" t="s">
        <v>371</v>
      </c>
      <c r="T82" s="11">
        <v>300</v>
      </c>
    </row>
    <row r="83" spans="2:20" ht="12" customHeight="1" x14ac:dyDescent="0.15">
      <c r="B83" s="6" t="s">
        <v>372</v>
      </c>
      <c r="C83" s="12" t="str">
        <f>LOOKUP(C84,{0,201,401,601,901,1201,1501;"黑色","绿色","蓝色","紫色","红色","橙色","金色"})</f>
        <v>蓝色</v>
      </c>
      <c r="D83" s="10" t="s">
        <v>373</v>
      </c>
      <c r="E83" s="13">
        <v>5</v>
      </c>
      <c r="G83" s="6" t="s">
        <v>372</v>
      </c>
      <c r="H83" s="12" t="str">
        <f>LOOKUP(H84,{0,201,401,601,901,1201,1501;"黑色","绿色","蓝色","紫色","红色","橙色","金色"})</f>
        <v>紫色</v>
      </c>
      <c r="I83" s="10" t="s">
        <v>373</v>
      </c>
      <c r="J83" s="13">
        <v>4</v>
      </c>
      <c r="L83" s="6" t="s">
        <v>372</v>
      </c>
      <c r="M83" s="12" t="str">
        <f>LOOKUP(M84,{0,201,401,601,901,1201,1501;"黑色","绿色","蓝色","紫色","红色","橙色","金色"})</f>
        <v>紫色</v>
      </c>
      <c r="N83" s="10" t="s">
        <v>373</v>
      </c>
      <c r="O83" s="13">
        <v>150</v>
      </c>
      <c r="Q83" s="6" t="s">
        <v>372</v>
      </c>
      <c r="R83" s="12" t="str">
        <f>LOOKUP(R84,{0,201,401,601,901,1201,1501;"黑色","绿色","蓝色","紫色","红色","橙色","金色"})</f>
        <v>紫色</v>
      </c>
      <c r="S83" s="10" t="s">
        <v>373</v>
      </c>
      <c r="T83" s="13">
        <v>20</v>
      </c>
    </row>
    <row r="84" spans="2:20" ht="12" customHeight="1" x14ac:dyDescent="0.15">
      <c r="B84" s="6" t="s">
        <v>374</v>
      </c>
      <c r="C84" s="12">
        <f>C92+E82</f>
        <v>600</v>
      </c>
      <c r="D84" s="10" t="s">
        <v>375</v>
      </c>
      <c r="E84" s="13">
        <v>3</v>
      </c>
      <c r="G84" s="6" t="s">
        <v>374</v>
      </c>
      <c r="H84" s="12">
        <f>H92+J82</f>
        <v>680</v>
      </c>
      <c r="I84" s="10" t="s">
        <v>375</v>
      </c>
      <c r="J84" s="13">
        <v>5</v>
      </c>
      <c r="L84" s="6" t="s">
        <v>374</v>
      </c>
      <c r="M84" s="12">
        <f>M92+O82</f>
        <v>720</v>
      </c>
      <c r="N84" s="10" t="s">
        <v>375</v>
      </c>
      <c r="O84" s="13">
        <v>30</v>
      </c>
      <c r="Q84" s="6" t="s">
        <v>374</v>
      </c>
      <c r="R84" s="12">
        <f>R92+T82</f>
        <v>900</v>
      </c>
      <c r="S84" s="10" t="s">
        <v>375</v>
      </c>
      <c r="T84" s="13">
        <v>14</v>
      </c>
    </row>
    <row r="85" spans="2:20" ht="12" customHeight="1" x14ac:dyDescent="0.15">
      <c r="B85" s="14" t="s">
        <v>376</v>
      </c>
      <c r="C85" s="36">
        <f>C84*20</f>
        <v>12000</v>
      </c>
      <c r="D85" s="16" t="s">
        <v>377</v>
      </c>
      <c r="E85" s="17">
        <f>C84</f>
        <v>600</v>
      </c>
      <c r="G85" s="14" t="s">
        <v>376</v>
      </c>
      <c r="H85" s="36">
        <f>H84*20</f>
        <v>13600</v>
      </c>
      <c r="I85" s="16" t="s">
        <v>377</v>
      </c>
      <c r="J85" s="17">
        <f>H84</f>
        <v>680</v>
      </c>
      <c r="L85" s="14" t="s">
        <v>376</v>
      </c>
      <c r="M85" s="36">
        <f>M84*20</f>
        <v>14400</v>
      </c>
      <c r="N85" s="16" t="s">
        <v>377</v>
      </c>
      <c r="O85" s="17">
        <f>M84</f>
        <v>720</v>
      </c>
      <c r="Q85" s="14" t="s">
        <v>376</v>
      </c>
      <c r="R85" s="36">
        <f>R84*20</f>
        <v>18000</v>
      </c>
      <c r="S85" s="16" t="s">
        <v>377</v>
      </c>
      <c r="T85" s="17">
        <f>R84</f>
        <v>900</v>
      </c>
    </row>
    <row r="86" spans="2:20" ht="12" customHeight="1" x14ac:dyDescent="0.15">
      <c r="B86" s="136" t="s">
        <v>1384</v>
      </c>
      <c r="C86" s="137"/>
      <c r="D86" s="177" t="s">
        <v>1385</v>
      </c>
      <c r="E86" s="178"/>
      <c r="G86" s="136" t="s">
        <v>1386</v>
      </c>
      <c r="H86" s="137"/>
      <c r="I86" s="177" t="s">
        <v>1387</v>
      </c>
      <c r="J86" s="178"/>
      <c r="L86" s="136" t="s">
        <v>1388</v>
      </c>
      <c r="M86" s="137"/>
      <c r="N86" s="177" t="s">
        <v>1389</v>
      </c>
      <c r="O86" s="178"/>
      <c r="Q86" s="136" t="s">
        <v>1390</v>
      </c>
      <c r="R86" s="137"/>
      <c r="S86" s="177" t="s">
        <v>1391</v>
      </c>
      <c r="T86" s="178"/>
    </row>
    <row r="87" spans="2:20" ht="12" customHeight="1" x14ac:dyDescent="0.15">
      <c r="B87" s="136"/>
      <c r="C87" s="137"/>
      <c r="D87" s="136"/>
      <c r="E87" s="141"/>
      <c r="G87" s="136"/>
      <c r="H87" s="137"/>
      <c r="I87" s="136"/>
      <c r="J87" s="141"/>
      <c r="L87" s="136"/>
      <c r="M87" s="137"/>
      <c r="N87" s="136"/>
      <c r="O87" s="141"/>
      <c r="Q87" s="136"/>
      <c r="R87" s="137"/>
      <c r="S87" s="136"/>
      <c r="T87" s="141"/>
    </row>
    <row r="88" spans="2:20" ht="12" customHeight="1" x14ac:dyDescent="0.15">
      <c r="B88" s="136"/>
      <c r="C88" s="137"/>
      <c r="D88" s="136"/>
      <c r="E88" s="141"/>
      <c r="G88" s="136"/>
      <c r="H88" s="137"/>
      <c r="I88" s="136"/>
      <c r="J88" s="141"/>
      <c r="L88" s="136"/>
      <c r="M88" s="137"/>
      <c r="N88" s="136"/>
      <c r="O88" s="141"/>
      <c r="Q88" s="136"/>
      <c r="R88" s="137"/>
      <c r="S88" s="136"/>
      <c r="T88" s="141"/>
    </row>
    <row r="89" spans="2:20" ht="12" customHeight="1" x14ac:dyDescent="0.15">
      <c r="B89" s="136"/>
      <c r="C89" s="137"/>
      <c r="D89" s="136"/>
      <c r="E89" s="141"/>
      <c r="G89" s="136"/>
      <c r="H89" s="137"/>
      <c r="I89" s="136"/>
      <c r="J89" s="141"/>
      <c r="L89" s="136"/>
      <c r="M89" s="137"/>
      <c r="N89" s="136"/>
      <c r="O89" s="141"/>
      <c r="Q89" s="136"/>
      <c r="R89" s="137"/>
      <c r="S89" s="136"/>
      <c r="T89" s="141"/>
    </row>
    <row r="90" spans="2:20" ht="12" customHeight="1" x14ac:dyDescent="0.15">
      <c r="B90" s="136"/>
      <c r="C90" s="137"/>
      <c r="D90" s="136"/>
      <c r="E90" s="141"/>
      <c r="G90" s="136"/>
      <c r="H90" s="137"/>
      <c r="I90" s="136"/>
      <c r="J90" s="141"/>
      <c r="L90" s="136"/>
      <c r="M90" s="137"/>
      <c r="N90" s="136"/>
      <c r="O90" s="141"/>
      <c r="Q90" s="136"/>
      <c r="R90" s="137"/>
      <c r="S90" s="136"/>
      <c r="T90" s="141"/>
    </row>
    <row r="91" spans="2:20" ht="12" customHeight="1" x14ac:dyDescent="0.15">
      <c r="B91" s="138"/>
      <c r="C91" s="139"/>
      <c r="D91" s="136"/>
      <c r="E91" s="141"/>
      <c r="G91" s="138"/>
      <c r="H91" s="139"/>
      <c r="I91" s="136"/>
      <c r="J91" s="141"/>
      <c r="L91" s="138"/>
      <c r="M91" s="139"/>
      <c r="N91" s="136"/>
      <c r="O91" s="141"/>
      <c r="Q91" s="138"/>
      <c r="R91" s="139"/>
      <c r="S91" s="136"/>
      <c r="T91" s="141"/>
    </row>
    <row r="92" spans="2:20" ht="12" customHeight="1" x14ac:dyDescent="0.15">
      <c r="B92" s="14" t="s">
        <v>386</v>
      </c>
      <c r="C92" s="18">
        <v>600</v>
      </c>
      <c r="D92" s="136"/>
      <c r="E92" s="141"/>
      <c r="G92" s="14" t="s">
        <v>386</v>
      </c>
      <c r="H92" s="18">
        <v>400</v>
      </c>
      <c r="I92" s="136"/>
      <c r="J92" s="141"/>
      <c r="L92" s="14" t="s">
        <v>386</v>
      </c>
      <c r="M92" s="18">
        <v>600</v>
      </c>
      <c r="N92" s="136"/>
      <c r="O92" s="141"/>
      <c r="Q92" s="14" t="s">
        <v>386</v>
      </c>
      <c r="R92" s="18">
        <v>600</v>
      </c>
      <c r="S92" s="136"/>
      <c r="T92" s="141"/>
    </row>
    <row r="93" spans="2:20" ht="12" customHeight="1" x14ac:dyDescent="0.15">
      <c r="B93" s="143" t="s">
        <v>1392</v>
      </c>
      <c r="C93" s="144"/>
      <c r="D93" s="144"/>
      <c r="E93" s="145"/>
      <c r="G93" s="143" t="s">
        <v>1393</v>
      </c>
      <c r="H93" s="144"/>
      <c r="I93" s="144"/>
      <c r="J93" s="145"/>
      <c r="L93" s="143" t="s">
        <v>1394</v>
      </c>
      <c r="M93" s="144"/>
      <c r="N93" s="144"/>
      <c r="O93" s="145"/>
      <c r="Q93" s="143" t="s">
        <v>1395</v>
      </c>
      <c r="R93" s="144"/>
      <c r="S93" s="144"/>
      <c r="T93" s="145"/>
    </row>
    <row r="94" spans="2:20" ht="12" customHeight="1" x14ac:dyDescent="0.15">
      <c r="B94" s="146"/>
      <c r="C94" s="147"/>
      <c r="D94" s="147"/>
      <c r="E94" s="148"/>
      <c r="G94" s="146"/>
      <c r="H94" s="147"/>
      <c r="I94" s="147"/>
      <c r="J94" s="148"/>
      <c r="L94" s="146"/>
      <c r="M94" s="147"/>
      <c r="N94" s="147"/>
      <c r="O94" s="148"/>
      <c r="Q94" s="146"/>
      <c r="R94" s="147"/>
      <c r="S94" s="147"/>
      <c r="T94" s="148"/>
    </row>
    <row r="95" spans="2:20" ht="12" customHeight="1" x14ac:dyDescent="0.15">
      <c r="B95" s="146"/>
      <c r="C95" s="147"/>
      <c r="D95" s="147"/>
      <c r="E95" s="148"/>
      <c r="G95" s="146"/>
      <c r="H95" s="147"/>
      <c r="I95" s="147"/>
      <c r="J95" s="148"/>
      <c r="L95" s="146"/>
      <c r="M95" s="147"/>
      <c r="N95" s="147"/>
      <c r="O95" s="148"/>
      <c r="Q95" s="146"/>
      <c r="R95" s="147"/>
      <c r="S95" s="147"/>
      <c r="T95" s="148"/>
    </row>
    <row r="96" spans="2:20" ht="12" customHeight="1" x14ac:dyDescent="0.15">
      <c r="B96" s="146"/>
      <c r="C96" s="147"/>
      <c r="D96" s="147"/>
      <c r="E96" s="148"/>
      <c r="G96" s="146"/>
      <c r="H96" s="147"/>
      <c r="I96" s="147"/>
      <c r="J96" s="148"/>
      <c r="L96" s="146"/>
      <c r="M96" s="147"/>
      <c r="N96" s="147"/>
      <c r="O96" s="148"/>
      <c r="Q96" s="146"/>
      <c r="R96" s="147"/>
      <c r="S96" s="147"/>
      <c r="T96" s="148"/>
    </row>
    <row r="97" spans="2:20" ht="12" customHeight="1" x14ac:dyDescent="0.15">
      <c r="B97" s="146"/>
      <c r="C97" s="147"/>
      <c r="D97" s="147"/>
      <c r="E97" s="148"/>
      <c r="G97" s="146"/>
      <c r="H97" s="147"/>
      <c r="I97" s="147"/>
      <c r="J97" s="148"/>
      <c r="L97" s="146"/>
      <c r="M97" s="147"/>
      <c r="N97" s="147"/>
      <c r="O97" s="148"/>
      <c r="Q97" s="146"/>
      <c r="R97" s="147"/>
      <c r="S97" s="147"/>
      <c r="T97" s="148"/>
    </row>
    <row r="98" spans="2:20" ht="12" customHeight="1" x14ac:dyDescent="0.15">
      <c r="B98" s="146"/>
      <c r="C98" s="147"/>
      <c r="D98" s="147"/>
      <c r="E98" s="148"/>
      <c r="G98" s="146"/>
      <c r="H98" s="147"/>
      <c r="I98" s="147"/>
      <c r="J98" s="148"/>
      <c r="L98" s="146"/>
      <c r="M98" s="147"/>
      <c r="N98" s="147"/>
      <c r="O98" s="148"/>
      <c r="Q98" s="146"/>
      <c r="R98" s="147"/>
      <c r="S98" s="147"/>
      <c r="T98" s="148"/>
    </row>
    <row r="99" spans="2:20" ht="12" customHeight="1" x14ac:dyDescent="0.15">
      <c r="B99" s="146"/>
      <c r="C99" s="147"/>
      <c r="D99" s="147"/>
      <c r="E99" s="148"/>
      <c r="G99" s="146"/>
      <c r="H99" s="147"/>
      <c r="I99" s="147"/>
      <c r="J99" s="148"/>
      <c r="L99" s="146"/>
      <c r="M99" s="147"/>
      <c r="N99" s="147"/>
      <c r="O99" s="148"/>
      <c r="Q99" s="146"/>
      <c r="R99" s="147"/>
      <c r="S99" s="147"/>
      <c r="T99" s="148"/>
    </row>
    <row r="100" spans="2:20" ht="12" customHeight="1" x14ac:dyDescent="0.15">
      <c r="B100" s="146"/>
      <c r="C100" s="147"/>
      <c r="D100" s="147"/>
      <c r="E100" s="148"/>
      <c r="G100" s="146"/>
      <c r="H100" s="147"/>
      <c r="I100" s="147"/>
      <c r="J100" s="148"/>
      <c r="L100" s="146"/>
      <c r="M100" s="147"/>
      <c r="N100" s="147"/>
      <c r="O100" s="148"/>
      <c r="Q100" s="146"/>
      <c r="R100" s="147"/>
      <c r="S100" s="147"/>
      <c r="T100" s="148"/>
    </row>
    <row r="101" spans="2:20" ht="12" customHeight="1" x14ac:dyDescent="0.15">
      <c r="B101" s="146"/>
      <c r="C101" s="147"/>
      <c r="D101" s="147"/>
      <c r="E101" s="148"/>
      <c r="G101" s="146"/>
      <c r="H101" s="147"/>
      <c r="I101" s="147"/>
      <c r="J101" s="148"/>
      <c r="L101" s="146"/>
      <c r="M101" s="147"/>
      <c r="N101" s="147"/>
      <c r="O101" s="148"/>
      <c r="Q101" s="146"/>
      <c r="R101" s="147"/>
      <c r="S101" s="147"/>
      <c r="T101" s="148"/>
    </row>
    <row r="102" spans="2:20" ht="12" customHeight="1" x14ac:dyDescent="0.15">
      <c r="B102" s="146"/>
      <c r="C102" s="147"/>
      <c r="D102" s="147"/>
      <c r="E102" s="148"/>
      <c r="G102" s="146"/>
      <c r="H102" s="147"/>
      <c r="I102" s="147"/>
      <c r="J102" s="148"/>
      <c r="L102" s="146"/>
      <c r="M102" s="147"/>
      <c r="N102" s="147"/>
      <c r="O102" s="148"/>
      <c r="Q102" s="146"/>
      <c r="R102" s="147"/>
      <c r="S102" s="147"/>
      <c r="T102" s="148"/>
    </row>
    <row r="103" spans="2:20" ht="12" customHeight="1" x14ac:dyDescent="0.15">
      <c r="B103" s="155" t="s">
        <v>389</v>
      </c>
      <c r="C103" s="156"/>
      <c r="D103" s="156"/>
      <c r="E103" s="157"/>
      <c r="G103" s="155" t="s">
        <v>466</v>
      </c>
      <c r="H103" s="156"/>
      <c r="I103" s="156"/>
      <c r="J103" s="157"/>
      <c r="L103" s="155" t="s">
        <v>586</v>
      </c>
      <c r="M103" s="156"/>
      <c r="N103" s="156"/>
      <c r="O103" s="157"/>
      <c r="Q103" s="155" t="s">
        <v>392</v>
      </c>
      <c r="R103" s="156"/>
      <c r="S103" s="156"/>
      <c r="T103" s="157"/>
    </row>
    <row r="106" spans="2:20" ht="12" customHeight="1" x14ac:dyDescent="0.15">
      <c r="B106" s="2" t="s">
        <v>364</v>
      </c>
      <c r="C106" s="3" t="s">
        <v>328</v>
      </c>
      <c r="D106" s="4" t="s">
        <v>365</v>
      </c>
      <c r="E106" s="5" t="str">
        <f>E107</f>
        <v>矛枪</v>
      </c>
      <c r="G106" s="2" t="s">
        <v>364</v>
      </c>
      <c r="H106" s="3" t="s">
        <v>292</v>
      </c>
      <c r="I106" s="4" t="s">
        <v>365</v>
      </c>
      <c r="J106" s="5" t="str">
        <f>J107</f>
        <v>法杖</v>
      </c>
      <c r="L106" s="2" t="s">
        <v>364</v>
      </c>
      <c r="M106" s="3" t="s">
        <v>277</v>
      </c>
      <c r="N106" s="4" t="s">
        <v>365</v>
      </c>
      <c r="O106" s="5" t="str">
        <f>O107</f>
        <v>十字架</v>
      </c>
      <c r="Q106" s="20" t="s">
        <v>364</v>
      </c>
      <c r="R106" s="21" t="s">
        <v>170</v>
      </c>
      <c r="S106" s="22" t="s">
        <v>365</v>
      </c>
      <c r="T106" s="37" t="str">
        <f>T107</f>
        <v>魔杖</v>
      </c>
    </row>
    <row r="107" spans="2:20" ht="12" customHeight="1" x14ac:dyDescent="0.15">
      <c r="B107" s="6" t="s">
        <v>366</v>
      </c>
      <c r="C107" s="35" t="s">
        <v>871</v>
      </c>
      <c r="D107" s="35" t="s">
        <v>872</v>
      </c>
      <c r="E107" s="8" t="s">
        <v>784</v>
      </c>
      <c r="G107" s="6" t="s">
        <v>366</v>
      </c>
      <c r="H107" s="35" t="s">
        <v>12</v>
      </c>
      <c r="I107" s="35" t="s">
        <v>1355</v>
      </c>
      <c r="J107" s="8" t="s">
        <v>1354</v>
      </c>
      <c r="L107" s="6" t="s">
        <v>366</v>
      </c>
      <c r="M107" s="35" t="s">
        <v>871</v>
      </c>
      <c r="N107" s="35" t="s">
        <v>872</v>
      </c>
      <c r="O107" s="8" t="s">
        <v>1396</v>
      </c>
      <c r="Q107" s="24" t="s">
        <v>366</v>
      </c>
      <c r="R107" s="38" t="s">
        <v>12</v>
      </c>
      <c r="S107" s="38" t="s">
        <v>872</v>
      </c>
      <c r="T107" s="39" t="s">
        <v>170</v>
      </c>
    </row>
    <row r="108" spans="2:20" ht="12" customHeight="1" x14ac:dyDescent="0.15">
      <c r="B108" s="6" t="s">
        <v>370</v>
      </c>
      <c r="C108" s="25" t="str">
        <f>IF(E108/10&lt;1,"",E108/10+30&amp;"D5")&amp;IF(E109/5&lt;1,"","+"&amp;INT(E109/5))</f>
        <v>80D5+300</v>
      </c>
      <c r="D108" s="10" t="s">
        <v>371</v>
      </c>
      <c r="E108" s="11">
        <v>500</v>
      </c>
      <c r="G108" s="6" t="s">
        <v>370</v>
      </c>
      <c r="H108" s="9" t="str">
        <f>IF(J108/10&lt;1,"",J108/10&amp;"D5")&amp;IF(J109/5&lt;1,"","+"&amp;INT(J109/5))</f>
        <v>50D5+20</v>
      </c>
      <c r="I108" s="10" t="s">
        <v>371</v>
      </c>
      <c r="J108" s="11">
        <v>500</v>
      </c>
      <c r="L108" s="6" t="s">
        <v>370</v>
      </c>
      <c r="M108" s="9" t="str">
        <f>IF(O108/10&lt;1,"",O108/10&amp;"D5")&amp;IF(O109/5&lt;1,"","+"&amp;INT(O109/5))</f>
        <v>50D5+80</v>
      </c>
      <c r="N108" s="10" t="s">
        <v>371</v>
      </c>
      <c r="O108" s="11">
        <v>500</v>
      </c>
      <c r="Q108" s="24" t="s">
        <v>370</v>
      </c>
      <c r="R108" s="25" t="str">
        <f>IF(T108/10&lt;1,"",T108/10&amp;"D5")&amp;IF(T109/5&lt;1,"","+"&amp;INT(T109/5))</f>
        <v>30D5+6</v>
      </c>
      <c r="S108" s="26" t="s">
        <v>371</v>
      </c>
      <c r="T108" s="27">
        <v>300</v>
      </c>
    </row>
    <row r="109" spans="2:20" ht="12" customHeight="1" x14ac:dyDescent="0.15">
      <c r="B109" s="6" t="s">
        <v>372</v>
      </c>
      <c r="C109" s="19" t="str">
        <f>LOOKUP(C110,{0,201,401,601,901,1201,1501;"黑色","绿色","蓝色","紫色","红色","橙色","金色"})</f>
        <v>金色</v>
      </c>
      <c r="D109" s="10" t="s">
        <v>373</v>
      </c>
      <c r="E109" s="13">
        <v>1500</v>
      </c>
      <c r="G109" s="6" t="s">
        <v>372</v>
      </c>
      <c r="H109" s="12" t="str">
        <f>LOOKUP(H110,{0,201,401,601,901,1201,1501;"黑色","绿色","蓝色","紫色","红色","橙色","金色"})</f>
        <v>红色</v>
      </c>
      <c r="I109" s="10" t="s">
        <v>373</v>
      </c>
      <c r="J109" s="13">
        <v>100</v>
      </c>
      <c r="L109" s="6" t="s">
        <v>372</v>
      </c>
      <c r="M109" s="12" t="str">
        <f>LOOKUP(M110,{0,201,401,601,901,1201,1501;"黑色","绿色","蓝色","紫色","红色","橙色","金色"})</f>
        <v>红色</v>
      </c>
      <c r="N109" s="10" t="s">
        <v>373</v>
      </c>
      <c r="O109" s="13">
        <v>400</v>
      </c>
      <c r="Q109" s="24" t="s">
        <v>372</v>
      </c>
      <c r="R109" s="19" t="str">
        <f>LOOKUP(R110,{0,201,401,601,901,1201,1501;"黑色","绿色","蓝色","紫色","红色","橙色","金色"})</f>
        <v>绿色</v>
      </c>
      <c r="S109" s="26" t="s">
        <v>373</v>
      </c>
      <c r="T109" s="28">
        <v>30</v>
      </c>
    </row>
    <row r="110" spans="2:20" ht="12" customHeight="1" x14ac:dyDescent="0.15">
      <c r="B110" s="6" t="s">
        <v>374</v>
      </c>
      <c r="C110" s="12">
        <f>C118+E108</f>
        <v>4700</v>
      </c>
      <c r="D110" s="10" t="s">
        <v>375</v>
      </c>
      <c r="E110" s="13">
        <v>40</v>
      </c>
      <c r="G110" s="6" t="s">
        <v>374</v>
      </c>
      <c r="H110" s="12">
        <f>H118+J108</f>
        <v>1100</v>
      </c>
      <c r="I110" s="10" t="s">
        <v>375</v>
      </c>
      <c r="J110" s="13">
        <v>15</v>
      </c>
      <c r="L110" s="6" t="s">
        <v>374</v>
      </c>
      <c r="M110" s="12">
        <f>M118+O108</f>
        <v>1000</v>
      </c>
      <c r="N110" s="10" t="s">
        <v>375</v>
      </c>
      <c r="O110" s="13">
        <v>30</v>
      </c>
      <c r="Q110" s="24" t="s">
        <v>374</v>
      </c>
      <c r="R110" s="19">
        <f>R118+T108</f>
        <v>400</v>
      </c>
      <c r="S110" s="26" t="s">
        <v>375</v>
      </c>
      <c r="T110" s="28">
        <v>12</v>
      </c>
    </row>
    <row r="111" spans="2:20" ht="12" customHeight="1" x14ac:dyDescent="0.15">
      <c r="B111" s="14" t="s">
        <v>376</v>
      </c>
      <c r="C111" s="36">
        <f>C110*20</f>
        <v>94000</v>
      </c>
      <c r="D111" s="16" t="s">
        <v>377</v>
      </c>
      <c r="E111" s="17">
        <f>C110</f>
        <v>4700</v>
      </c>
      <c r="G111" s="14" t="s">
        <v>376</v>
      </c>
      <c r="H111" s="36">
        <f>H110*20</f>
        <v>22000</v>
      </c>
      <c r="I111" s="16" t="s">
        <v>377</v>
      </c>
      <c r="J111" s="17">
        <f>H110</f>
        <v>1100</v>
      </c>
      <c r="L111" s="14" t="s">
        <v>376</v>
      </c>
      <c r="M111" s="36">
        <f>M110*20</f>
        <v>20000</v>
      </c>
      <c r="N111" s="16" t="s">
        <v>377</v>
      </c>
      <c r="O111" s="17">
        <f>M110</f>
        <v>1000</v>
      </c>
      <c r="Q111" s="30" t="s">
        <v>376</v>
      </c>
      <c r="R111" s="40">
        <f>R110*20</f>
        <v>8000</v>
      </c>
      <c r="S111" s="32" t="s">
        <v>377</v>
      </c>
      <c r="T111" s="33">
        <f>R110</f>
        <v>400</v>
      </c>
    </row>
    <row r="112" spans="2:20" ht="12" customHeight="1" x14ac:dyDescent="0.15">
      <c r="B112" s="136" t="s">
        <v>1397</v>
      </c>
      <c r="C112" s="137"/>
      <c r="D112" s="177" t="s">
        <v>1398</v>
      </c>
      <c r="E112" s="178"/>
      <c r="G112" s="136" t="s">
        <v>1399</v>
      </c>
      <c r="H112" s="137"/>
      <c r="I112" s="177" t="s">
        <v>1400</v>
      </c>
      <c r="J112" s="178"/>
      <c r="L112" s="136" t="s">
        <v>1401</v>
      </c>
      <c r="M112" s="137"/>
      <c r="N112" s="177" t="s">
        <v>1402</v>
      </c>
      <c r="O112" s="178"/>
      <c r="Q112" s="136" t="s">
        <v>1403</v>
      </c>
      <c r="R112" s="140"/>
      <c r="S112" s="177" t="s">
        <v>1404</v>
      </c>
      <c r="T112" s="178"/>
    </row>
    <row r="113" spans="2:20" ht="12" customHeight="1" x14ac:dyDescent="0.15">
      <c r="B113" s="136"/>
      <c r="C113" s="137"/>
      <c r="D113" s="136"/>
      <c r="E113" s="141"/>
      <c r="G113" s="136"/>
      <c r="H113" s="137"/>
      <c r="I113" s="136"/>
      <c r="J113" s="141"/>
      <c r="L113" s="136"/>
      <c r="M113" s="137"/>
      <c r="N113" s="136"/>
      <c r="O113" s="141"/>
      <c r="Q113" s="136"/>
      <c r="R113" s="140"/>
      <c r="S113" s="136"/>
      <c r="T113" s="141"/>
    </row>
    <row r="114" spans="2:20" ht="12" customHeight="1" x14ac:dyDescent="0.15">
      <c r="B114" s="136"/>
      <c r="C114" s="137"/>
      <c r="D114" s="136"/>
      <c r="E114" s="141"/>
      <c r="G114" s="136"/>
      <c r="H114" s="137"/>
      <c r="I114" s="136"/>
      <c r="J114" s="141"/>
      <c r="L114" s="136"/>
      <c r="M114" s="137"/>
      <c r="N114" s="136"/>
      <c r="O114" s="141"/>
      <c r="Q114" s="136"/>
      <c r="R114" s="140"/>
      <c r="S114" s="136"/>
      <c r="T114" s="141"/>
    </row>
    <row r="115" spans="2:20" ht="12" customHeight="1" x14ac:dyDescent="0.15">
      <c r="B115" s="136"/>
      <c r="C115" s="137"/>
      <c r="D115" s="136"/>
      <c r="E115" s="141"/>
      <c r="G115" s="136"/>
      <c r="H115" s="137"/>
      <c r="I115" s="136"/>
      <c r="J115" s="141"/>
      <c r="L115" s="136"/>
      <c r="M115" s="137"/>
      <c r="N115" s="136"/>
      <c r="O115" s="141"/>
      <c r="Q115" s="136"/>
      <c r="R115" s="140"/>
      <c r="S115" s="136"/>
      <c r="T115" s="141"/>
    </row>
    <row r="116" spans="2:20" ht="12" customHeight="1" x14ac:dyDescent="0.15">
      <c r="B116" s="136"/>
      <c r="C116" s="137"/>
      <c r="D116" s="136"/>
      <c r="E116" s="141"/>
      <c r="G116" s="136"/>
      <c r="H116" s="137"/>
      <c r="I116" s="136"/>
      <c r="J116" s="141"/>
      <c r="L116" s="136"/>
      <c r="M116" s="137"/>
      <c r="N116" s="136"/>
      <c r="O116" s="141"/>
      <c r="Q116" s="136"/>
      <c r="R116" s="140"/>
      <c r="S116" s="136"/>
      <c r="T116" s="141"/>
    </row>
    <row r="117" spans="2:20" ht="12" customHeight="1" x14ac:dyDescent="0.15">
      <c r="B117" s="138"/>
      <c r="C117" s="139"/>
      <c r="D117" s="136"/>
      <c r="E117" s="141"/>
      <c r="G117" s="138"/>
      <c r="H117" s="139"/>
      <c r="I117" s="136"/>
      <c r="J117" s="141"/>
      <c r="L117" s="138"/>
      <c r="M117" s="139"/>
      <c r="N117" s="136"/>
      <c r="O117" s="141"/>
      <c r="Q117" s="138"/>
      <c r="R117" s="139"/>
      <c r="S117" s="136"/>
      <c r="T117" s="141"/>
    </row>
    <row r="118" spans="2:20" ht="12" customHeight="1" x14ac:dyDescent="0.15">
      <c r="B118" s="14" t="s">
        <v>386</v>
      </c>
      <c r="C118" s="18">
        <v>4200</v>
      </c>
      <c r="D118" s="136"/>
      <c r="E118" s="141"/>
      <c r="G118" s="14" t="s">
        <v>386</v>
      </c>
      <c r="H118" s="18">
        <v>600</v>
      </c>
      <c r="I118" s="136"/>
      <c r="J118" s="141"/>
      <c r="L118" s="14" t="s">
        <v>386</v>
      </c>
      <c r="M118" s="18">
        <v>500</v>
      </c>
      <c r="N118" s="136"/>
      <c r="O118" s="141"/>
      <c r="Q118" s="30" t="s">
        <v>386</v>
      </c>
      <c r="R118" s="34">
        <v>100</v>
      </c>
      <c r="S118" s="136"/>
      <c r="T118" s="141"/>
    </row>
    <row r="119" spans="2:20" ht="12" customHeight="1" x14ac:dyDescent="0.15">
      <c r="B119" s="143" t="s">
        <v>1405</v>
      </c>
      <c r="C119" s="144"/>
      <c r="D119" s="144"/>
      <c r="E119" s="145"/>
      <c r="G119" s="143" t="s">
        <v>1406</v>
      </c>
      <c r="H119" s="144"/>
      <c r="I119" s="144"/>
      <c r="J119" s="145"/>
      <c r="L119" s="143" t="s">
        <v>1407</v>
      </c>
      <c r="M119" s="144"/>
      <c r="N119" s="144"/>
      <c r="O119" s="145"/>
      <c r="Q119" s="143" t="s">
        <v>479</v>
      </c>
      <c r="R119" s="144"/>
      <c r="S119" s="144"/>
      <c r="T119" s="145"/>
    </row>
    <row r="120" spans="2:20" ht="12" customHeight="1" x14ac:dyDescent="0.15">
      <c r="B120" s="146"/>
      <c r="C120" s="147"/>
      <c r="D120" s="147"/>
      <c r="E120" s="148"/>
      <c r="G120" s="146"/>
      <c r="H120" s="147"/>
      <c r="I120" s="147"/>
      <c r="J120" s="148"/>
      <c r="L120" s="146"/>
      <c r="M120" s="147"/>
      <c r="N120" s="147"/>
      <c r="O120" s="148"/>
      <c r="Q120" s="146"/>
      <c r="R120" s="147"/>
      <c r="S120" s="147"/>
      <c r="T120" s="148"/>
    </row>
    <row r="121" spans="2:20" ht="12" customHeight="1" x14ac:dyDescent="0.15">
      <c r="B121" s="146"/>
      <c r="C121" s="147"/>
      <c r="D121" s="147"/>
      <c r="E121" s="148"/>
      <c r="G121" s="146"/>
      <c r="H121" s="147"/>
      <c r="I121" s="147"/>
      <c r="J121" s="148"/>
      <c r="L121" s="146"/>
      <c r="M121" s="147"/>
      <c r="N121" s="147"/>
      <c r="O121" s="148"/>
      <c r="Q121" s="146"/>
      <c r="R121" s="147"/>
      <c r="S121" s="147"/>
      <c r="T121" s="148"/>
    </row>
    <row r="122" spans="2:20" ht="12" customHeight="1" x14ac:dyDescent="0.15">
      <c r="B122" s="146"/>
      <c r="C122" s="147"/>
      <c r="D122" s="147"/>
      <c r="E122" s="148"/>
      <c r="G122" s="146"/>
      <c r="H122" s="147"/>
      <c r="I122" s="147"/>
      <c r="J122" s="148"/>
      <c r="L122" s="146"/>
      <c r="M122" s="147"/>
      <c r="N122" s="147"/>
      <c r="O122" s="148"/>
      <c r="Q122" s="146"/>
      <c r="R122" s="147"/>
      <c r="S122" s="147"/>
      <c r="T122" s="148"/>
    </row>
    <row r="123" spans="2:20" ht="12" customHeight="1" x14ac:dyDescent="0.15">
      <c r="B123" s="146"/>
      <c r="C123" s="147"/>
      <c r="D123" s="147"/>
      <c r="E123" s="148"/>
      <c r="G123" s="146"/>
      <c r="H123" s="147"/>
      <c r="I123" s="147"/>
      <c r="J123" s="148"/>
      <c r="L123" s="146"/>
      <c r="M123" s="147"/>
      <c r="N123" s="147"/>
      <c r="O123" s="148"/>
      <c r="Q123" s="146"/>
      <c r="R123" s="147"/>
      <c r="S123" s="147"/>
      <c r="T123" s="148"/>
    </row>
    <row r="124" spans="2:20" ht="12" customHeight="1" x14ac:dyDescent="0.15">
      <c r="B124" s="146"/>
      <c r="C124" s="147"/>
      <c r="D124" s="147"/>
      <c r="E124" s="148"/>
      <c r="G124" s="146"/>
      <c r="H124" s="147"/>
      <c r="I124" s="147"/>
      <c r="J124" s="148"/>
      <c r="L124" s="146"/>
      <c r="M124" s="147"/>
      <c r="N124" s="147"/>
      <c r="O124" s="148"/>
      <c r="Q124" s="146"/>
      <c r="R124" s="147"/>
      <c r="S124" s="147"/>
      <c r="T124" s="148"/>
    </row>
    <row r="125" spans="2:20" ht="12" customHeight="1" x14ac:dyDescent="0.15">
      <c r="B125" s="146"/>
      <c r="C125" s="147"/>
      <c r="D125" s="147"/>
      <c r="E125" s="148"/>
      <c r="G125" s="146"/>
      <c r="H125" s="147"/>
      <c r="I125" s="147"/>
      <c r="J125" s="148"/>
      <c r="L125" s="146"/>
      <c r="M125" s="147"/>
      <c r="N125" s="147"/>
      <c r="O125" s="148"/>
      <c r="Q125" s="146"/>
      <c r="R125" s="147"/>
      <c r="S125" s="147"/>
      <c r="T125" s="148"/>
    </row>
    <row r="126" spans="2:20" ht="12" customHeight="1" x14ac:dyDescent="0.15">
      <c r="B126" s="146"/>
      <c r="C126" s="147"/>
      <c r="D126" s="147"/>
      <c r="E126" s="148"/>
      <c r="G126" s="146"/>
      <c r="H126" s="147"/>
      <c r="I126" s="147"/>
      <c r="J126" s="148"/>
      <c r="L126" s="146"/>
      <c r="M126" s="147"/>
      <c r="N126" s="147"/>
      <c r="O126" s="148"/>
      <c r="Q126" s="146"/>
      <c r="R126" s="147"/>
      <c r="S126" s="147"/>
      <c r="T126" s="148"/>
    </row>
    <row r="127" spans="2:20" ht="12" customHeight="1" x14ac:dyDescent="0.15">
      <c r="B127" s="146"/>
      <c r="C127" s="147"/>
      <c r="D127" s="147"/>
      <c r="E127" s="148"/>
      <c r="G127" s="146"/>
      <c r="H127" s="147"/>
      <c r="I127" s="147"/>
      <c r="J127" s="148"/>
      <c r="L127" s="146"/>
      <c r="M127" s="147"/>
      <c r="N127" s="147"/>
      <c r="O127" s="148"/>
      <c r="Q127" s="146"/>
      <c r="R127" s="147"/>
      <c r="S127" s="147"/>
      <c r="T127" s="148"/>
    </row>
    <row r="128" spans="2:20" ht="12" customHeight="1" x14ac:dyDescent="0.15">
      <c r="B128" s="146"/>
      <c r="C128" s="147"/>
      <c r="D128" s="147"/>
      <c r="E128" s="148"/>
      <c r="G128" s="146"/>
      <c r="H128" s="147"/>
      <c r="I128" s="147"/>
      <c r="J128" s="148"/>
      <c r="L128" s="146"/>
      <c r="M128" s="147"/>
      <c r="N128" s="147"/>
      <c r="O128" s="148"/>
      <c r="Q128" s="146"/>
      <c r="R128" s="147"/>
      <c r="S128" s="147"/>
      <c r="T128" s="148"/>
    </row>
    <row r="129" spans="2:20" ht="12" customHeight="1" x14ac:dyDescent="0.15">
      <c r="B129" s="155" t="s">
        <v>481</v>
      </c>
      <c r="C129" s="156"/>
      <c r="D129" s="156"/>
      <c r="E129" s="157"/>
      <c r="G129" s="155" t="s">
        <v>481</v>
      </c>
      <c r="H129" s="156"/>
      <c r="I129" s="156"/>
      <c r="J129" s="157"/>
      <c r="L129" s="155" t="s">
        <v>481</v>
      </c>
      <c r="M129" s="156"/>
      <c r="N129" s="156"/>
      <c r="O129" s="157"/>
      <c r="Q129" s="155" t="s">
        <v>481</v>
      </c>
      <c r="R129" s="156"/>
      <c r="S129" s="156"/>
      <c r="T129" s="157"/>
    </row>
    <row r="132" spans="2:20" ht="12" customHeight="1" x14ac:dyDescent="0.15">
      <c r="B132" s="20" t="s">
        <v>364</v>
      </c>
      <c r="C132" s="21" t="s">
        <v>296</v>
      </c>
      <c r="D132" s="22" t="s">
        <v>365</v>
      </c>
      <c r="E132" s="37" t="str">
        <f>E133</f>
        <v>特殊武器</v>
      </c>
      <c r="G132" s="20" t="s">
        <v>364</v>
      </c>
      <c r="H132" s="41" t="s">
        <v>308</v>
      </c>
      <c r="I132" s="22" t="s">
        <v>365</v>
      </c>
      <c r="J132" s="5" t="str">
        <f>J133</f>
        <v>乐器</v>
      </c>
      <c r="L132" s="20" t="s">
        <v>364</v>
      </c>
      <c r="M132" s="21" t="s">
        <v>312</v>
      </c>
      <c r="N132" s="22" t="s">
        <v>365</v>
      </c>
      <c r="O132" s="5" t="str">
        <f>O133</f>
        <v>扇</v>
      </c>
      <c r="Q132" s="59" t="s">
        <v>364</v>
      </c>
      <c r="R132" s="60" t="s">
        <v>26</v>
      </c>
      <c r="S132" s="61" t="s">
        <v>365</v>
      </c>
      <c r="T132" s="5" t="str">
        <f>T133</f>
        <v>法术书</v>
      </c>
    </row>
    <row r="133" spans="2:20" ht="12" customHeight="1" x14ac:dyDescent="0.15">
      <c r="B133" s="24" t="s">
        <v>366</v>
      </c>
      <c r="C133" s="38" t="s">
        <v>12</v>
      </c>
      <c r="D133" s="38" t="s">
        <v>872</v>
      </c>
      <c r="E133" s="39" t="s">
        <v>1026</v>
      </c>
      <c r="G133" s="24" t="s">
        <v>366</v>
      </c>
      <c r="H133" s="35" t="s">
        <v>12</v>
      </c>
      <c r="I133" s="35" t="s">
        <v>1337</v>
      </c>
      <c r="J133" s="8" t="s">
        <v>1408</v>
      </c>
      <c r="L133" s="24" t="s">
        <v>366</v>
      </c>
      <c r="M133" s="35" t="s">
        <v>12</v>
      </c>
      <c r="N133" s="35" t="s">
        <v>1382</v>
      </c>
      <c r="O133" s="8" t="s">
        <v>1409</v>
      </c>
      <c r="Q133" s="62" t="s">
        <v>366</v>
      </c>
      <c r="R133" s="35" t="s">
        <v>12</v>
      </c>
      <c r="S133" s="35" t="s">
        <v>1337</v>
      </c>
      <c r="T133" s="63" t="s">
        <v>1410</v>
      </c>
    </row>
    <row r="134" spans="2:20" ht="12" customHeight="1" x14ac:dyDescent="0.15">
      <c r="B134" s="24" t="s">
        <v>370</v>
      </c>
      <c r="C134" s="25" t="str">
        <f>IF(E134/10&lt;1,"",E134/10&amp;"D5")&amp;IF(E135/5&lt;1,"","+"&amp;INT(E135/5))</f>
        <v>50D5+60</v>
      </c>
      <c r="D134" s="26" t="s">
        <v>371</v>
      </c>
      <c r="E134" s="27">
        <v>500</v>
      </c>
      <c r="G134" s="24" t="s">
        <v>370</v>
      </c>
      <c r="H134" s="25" t="str">
        <f>IF(J134/10&lt;1,"",J134/10&amp;"D5")&amp;IF(J135/5&lt;1,"","+"&amp;INT(J135/5))</f>
        <v/>
      </c>
      <c r="I134" s="26" t="s">
        <v>371</v>
      </c>
      <c r="J134" s="27">
        <v>0</v>
      </c>
      <c r="L134" s="24" t="s">
        <v>370</v>
      </c>
      <c r="M134" s="25" t="str">
        <f>IF(O134/10&lt;1,"",O134/10&amp;"D5")&amp;IF(O135/5&lt;1,"","+"&amp;INT(O135/5))</f>
        <v>50D5+1</v>
      </c>
      <c r="N134" s="26" t="s">
        <v>371</v>
      </c>
      <c r="O134" s="27">
        <v>500</v>
      </c>
      <c r="Q134" s="62" t="s">
        <v>370</v>
      </c>
      <c r="R134" s="25" t="str">
        <f>IF(T134/10&lt;1,"",T134/10&amp;"D5")&amp;IF(T135/5&lt;1,"","+"&amp;INT(T135/5))</f>
        <v>+1</v>
      </c>
      <c r="S134" s="64" t="s">
        <v>371</v>
      </c>
      <c r="T134" s="65">
        <v>0</v>
      </c>
    </row>
    <row r="135" spans="2:20" ht="12" customHeight="1" x14ac:dyDescent="0.15">
      <c r="B135" s="24" t="s">
        <v>372</v>
      </c>
      <c r="C135" s="19" t="str">
        <f>LOOKUP(C136,{0,201,401,601,901,1201,1501;"黑色","绿色","蓝色","紫色","红色","橙色","金色"})</f>
        <v>红色</v>
      </c>
      <c r="D135" s="26" t="s">
        <v>373</v>
      </c>
      <c r="E135" s="28">
        <v>300</v>
      </c>
      <c r="G135" s="24" t="s">
        <v>372</v>
      </c>
      <c r="H135" s="19" t="str">
        <f>LOOKUP(H136,{0,201,401,601,901,1201,1501;"黑色","绿色","蓝色","紫色","红色","橙色","金色"})</f>
        <v>橙色</v>
      </c>
      <c r="I135" s="26" t="s">
        <v>373</v>
      </c>
      <c r="J135" s="28">
        <v>1</v>
      </c>
      <c r="L135" s="24" t="s">
        <v>372</v>
      </c>
      <c r="M135" s="19" t="str">
        <f>LOOKUP(M136,{0,201,401,601,901,1201,1501;"黑色","绿色","蓝色","紫色","红色","橙色","金色"})</f>
        <v>金色</v>
      </c>
      <c r="N135" s="26" t="s">
        <v>373</v>
      </c>
      <c r="O135" s="28">
        <v>5</v>
      </c>
      <c r="Q135" s="62" t="s">
        <v>372</v>
      </c>
      <c r="R135" s="29" t="str">
        <f>LOOKUP(R136,{0,201,401,601,901,1201,1501;"黑色","绿色","蓝色","紫色","红色","橙色","金色"})</f>
        <v>黑色</v>
      </c>
      <c r="S135" s="64" t="s">
        <v>373</v>
      </c>
      <c r="T135" s="66">
        <v>5</v>
      </c>
    </row>
    <row r="136" spans="2:20" ht="12" customHeight="1" x14ac:dyDescent="0.15">
      <c r="B136" s="24" t="s">
        <v>374</v>
      </c>
      <c r="C136" s="19">
        <f>C144+E134</f>
        <v>1100</v>
      </c>
      <c r="D136" s="26" t="s">
        <v>375</v>
      </c>
      <c r="E136" s="28">
        <v>16</v>
      </c>
      <c r="G136" s="24" t="s">
        <v>374</v>
      </c>
      <c r="H136" s="19">
        <f>H144+J134</f>
        <v>1500</v>
      </c>
      <c r="I136" s="26" t="s">
        <v>375</v>
      </c>
      <c r="J136" s="28">
        <v>10</v>
      </c>
      <c r="L136" s="24" t="s">
        <v>374</v>
      </c>
      <c r="M136" s="19">
        <f>M144+O134</f>
        <v>1700</v>
      </c>
      <c r="N136" s="26" t="s">
        <v>375</v>
      </c>
      <c r="O136" s="28">
        <v>7</v>
      </c>
      <c r="Q136" s="62" t="s">
        <v>374</v>
      </c>
      <c r="R136" s="19">
        <f>R144+T134</f>
        <v>0</v>
      </c>
      <c r="S136" s="64" t="s">
        <v>375</v>
      </c>
      <c r="T136" s="66">
        <v>2</v>
      </c>
    </row>
    <row r="137" spans="2:20" ht="12" customHeight="1" x14ac:dyDescent="0.15">
      <c r="B137" s="30" t="s">
        <v>376</v>
      </c>
      <c r="C137" s="40">
        <f>C136*20</f>
        <v>22000</v>
      </c>
      <c r="D137" s="32" t="s">
        <v>377</v>
      </c>
      <c r="E137" s="33">
        <f>C136</f>
        <v>1100</v>
      </c>
      <c r="G137" s="30" t="s">
        <v>376</v>
      </c>
      <c r="H137" s="40">
        <f>H136*20</f>
        <v>30000</v>
      </c>
      <c r="I137" s="32" t="s">
        <v>377</v>
      </c>
      <c r="J137" s="33">
        <f>H136</f>
        <v>1500</v>
      </c>
      <c r="L137" s="30" t="s">
        <v>376</v>
      </c>
      <c r="M137" s="40">
        <f>M136*20</f>
        <v>34000</v>
      </c>
      <c r="N137" s="32" t="s">
        <v>377</v>
      </c>
      <c r="O137" s="33">
        <f>M136</f>
        <v>1700</v>
      </c>
      <c r="Q137" s="67" t="s">
        <v>376</v>
      </c>
      <c r="R137" s="40">
        <f>R136*20</f>
        <v>0</v>
      </c>
      <c r="S137" s="68" t="s">
        <v>377</v>
      </c>
      <c r="T137" s="33">
        <f>R136</f>
        <v>0</v>
      </c>
    </row>
    <row r="138" spans="2:20" ht="12" customHeight="1" x14ac:dyDescent="0.15">
      <c r="B138" s="136" t="s">
        <v>1411</v>
      </c>
      <c r="C138" s="140"/>
      <c r="D138" s="177" t="s">
        <v>1412</v>
      </c>
      <c r="E138" s="178"/>
      <c r="G138" s="136" t="s">
        <v>1413</v>
      </c>
      <c r="H138" s="140"/>
      <c r="I138" s="177" t="s">
        <v>1414</v>
      </c>
      <c r="J138" s="178"/>
      <c r="L138" s="136" t="s">
        <v>1415</v>
      </c>
      <c r="M138" s="140"/>
      <c r="N138" s="177" t="s">
        <v>1416</v>
      </c>
      <c r="O138" s="178"/>
      <c r="Q138" s="196" t="s">
        <v>1417</v>
      </c>
      <c r="R138" s="197"/>
      <c r="S138" s="177" t="s">
        <v>1418</v>
      </c>
      <c r="T138" s="178"/>
    </row>
    <row r="139" spans="2:20" ht="12" customHeight="1" x14ac:dyDescent="0.15">
      <c r="B139" s="136"/>
      <c r="C139" s="140"/>
      <c r="D139" s="136"/>
      <c r="E139" s="141"/>
      <c r="G139" s="136"/>
      <c r="H139" s="140"/>
      <c r="I139" s="136"/>
      <c r="J139" s="141"/>
      <c r="L139" s="136"/>
      <c r="M139" s="140"/>
      <c r="N139" s="136"/>
      <c r="O139" s="141"/>
      <c r="Q139" s="196"/>
      <c r="R139" s="197"/>
      <c r="S139" s="136"/>
      <c r="T139" s="141"/>
    </row>
    <row r="140" spans="2:20" ht="12" customHeight="1" x14ac:dyDescent="0.15">
      <c r="B140" s="136"/>
      <c r="C140" s="140"/>
      <c r="D140" s="136"/>
      <c r="E140" s="141"/>
      <c r="G140" s="136"/>
      <c r="H140" s="140"/>
      <c r="I140" s="136"/>
      <c r="J140" s="141"/>
      <c r="L140" s="136"/>
      <c r="M140" s="140"/>
      <c r="N140" s="136"/>
      <c r="O140" s="141"/>
      <c r="Q140" s="196"/>
      <c r="R140" s="197"/>
      <c r="S140" s="136"/>
      <c r="T140" s="141"/>
    </row>
    <row r="141" spans="2:20" ht="12" customHeight="1" x14ac:dyDescent="0.15">
      <c r="B141" s="136"/>
      <c r="C141" s="140"/>
      <c r="D141" s="136"/>
      <c r="E141" s="141"/>
      <c r="G141" s="136"/>
      <c r="H141" s="140"/>
      <c r="I141" s="136"/>
      <c r="J141" s="141"/>
      <c r="L141" s="136"/>
      <c r="M141" s="140"/>
      <c r="N141" s="136"/>
      <c r="O141" s="141"/>
      <c r="Q141" s="196"/>
      <c r="R141" s="197"/>
      <c r="S141" s="136"/>
      <c r="T141" s="141"/>
    </row>
    <row r="142" spans="2:20" ht="12" customHeight="1" x14ac:dyDescent="0.15">
      <c r="B142" s="136"/>
      <c r="C142" s="140"/>
      <c r="D142" s="136"/>
      <c r="E142" s="141"/>
      <c r="G142" s="136"/>
      <c r="H142" s="140"/>
      <c r="I142" s="136"/>
      <c r="J142" s="141"/>
      <c r="L142" s="136"/>
      <c r="M142" s="140"/>
      <c r="N142" s="136"/>
      <c r="O142" s="141"/>
      <c r="Q142" s="196"/>
      <c r="R142" s="197"/>
      <c r="S142" s="136"/>
      <c r="T142" s="141"/>
    </row>
    <row r="143" spans="2:20" ht="12" customHeight="1" x14ac:dyDescent="0.15">
      <c r="B143" s="138"/>
      <c r="C143" s="139"/>
      <c r="D143" s="136"/>
      <c r="E143" s="141"/>
      <c r="G143" s="138"/>
      <c r="H143" s="139"/>
      <c r="I143" s="136"/>
      <c r="J143" s="141"/>
      <c r="L143" s="138"/>
      <c r="M143" s="139"/>
      <c r="N143" s="136"/>
      <c r="O143" s="141"/>
      <c r="Q143" s="196"/>
      <c r="R143" s="197"/>
      <c r="S143" s="136"/>
      <c r="T143" s="141"/>
    </row>
    <row r="144" spans="2:20" ht="12" customHeight="1" x14ac:dyDescent="0.15">
      <c r="B144" s="30" t="s">
        <v>386</v>
      </c>
      <c r="C144" s="34">
        <v>600</v>
      </c>
      <c r="D144" s="136"/>
      <c r="E144" s="141"/>
      <c r="G144" s="30" t="s">
        <v>386</v>
      </c>
      <c r="H144" s="34">
        <v>1500</v>
      </c>
      <c r="I144" s="136"/>
      <c r="J144" s="141"/>
      <c r="L144" s="30" t="s">
        <v>386</v>
      </c>
      <c r="M144" s="34">
        <v>1200</v>
      </c>
      <c r="N144" s="136"/>
      <c r="O144" s="141"/>
      <c r="Q144" s="67" t="s">
        <v>386</v>
      </c>
      <c r="R144" s="69">
        <v>0</v>
      </c>
      <c r="S144" s="136"/>
      <c r="T144" s="141"/>
    </row>
    <row r="145" spans="2:20" ht="12" customHeight="1" x14ac:dyDescent="0.15">
      <c r="B145" s="143" t="s">
        <v>479</v>
      </c>
      <c r="C145" s="144"/>
      <c r="D145" s="144"/>
      <c r="E145" s="145"/>
      <c r="G145" s="143" t="s">
        <v>1419</v>
      </c>
      <c r="H145" s="144"/>
      <c r="I145" s="144"/>
      <c r="J145" s="145"/>
      <c r="L145" s="143" t="s">
        <v>1420</v>
      </c>
      <c r="M145" s="144"/>
      <c r="N145" s="144"/>
      <c r="O145" s="145"/>
      <c r="Q145" s="143" t="s">
        <v>1421</v>
      </c>
      <c r="R145" s="144"/>
      <c r="S145" s="144"/>
      <c r="T145" s="145"/>
    </row>
    <row r="146" spans="2:20" ht="12" customHeight="1" x14ac:dyDescent="0.15">
      <c r="B146" s="146"/>
      <c r="C146" s="147"/>
      <c r="D146" s="147"/>
      <c r="E146" s="148"/>
      <c r="G146" s="146"/>
      <c r="H146" s="147"/>
      <c r="I146" s="147"/>
      <c r="J146" s="148"/>
      <c r="L146" s="146"/>
      <c r="M146" s="147"/>
      <c r="N146" s="147"/>
      <c r="O146" s="148"/>
      <c r="Q146" s="146"/>
      <c r="R146" s="147"/>
      <c r="S146" s="147"/>
      <c r="T146" s="148"/>
    </row>
    <row r="147" spans="2:20" ht="12" customHeight="1" x14ac:dyDescent="0.15">
      <c r="B147" s="146"/>
      <c r="C147" s="147"/>
      <c r="D147" s="147"/>
      <c r="E147" s="148"/>
      <c r="G147" s="146"/>
      <c r="H147" s="147"/>
      <c r="I147" s="147"/>
      <c r="J147" s="148"/>
      <c r="L147" s="146"/>
      <c r="M147" s="147"/>
      <c r="N147" s="147"/>
      <c r="O147" s="148"/>
      <c r="Q147" s="146"/>
      <c r="R147" s="147"/>
      <c r="S147" s="147"/>
      <c r="T147" s="148"/>
    </row>
    <row r="148" spans="2:20" ht="12" customHeight="1" x14ac:dyDescent="0.15">
      <c r="B148" s="146"/>
      <c r="C148" s="147"/>
      <c r="D148" s="147"/>
      <c r="E148" s="148"/>
      <c r="G148" s="146"/>
      <c r="H148" s="147"/>
      <c r="I148" s="147"/>
      <c r="J148" s="148"/>
      <c r="L148" s="146"/>
      <c r="M148" s="147"/>
      <c r="N148" s="147"/>
      <c r="O148" s="148"/>
      <c r="Q148" s="146"/>
      <c r="R148" s="147"/>
      <c r="S148" s="147"/>
      <c r="T148" s="148"/>
    </row>
    <row r="149" spans="2:20" ht="12" customHeight="1" x14ac:dyDescent="0.15">
      <c r="B149" s="146"/>
      <c r="C149" s="147"/>
      <c r="D149" s="147"/>
      <c r="E149" s="148"/>
      <c r="G149" s="146"/>
      <c r="H149" s="147"/>
      <c r="I149" s="147"/>
      <c r="J149" s="148"/>
      <c r="L149" s="146"/>
      <c r="M149" s="147"/>
      <c r="N149" s="147"/>
      <c r="O149" s="148"/>
      <c r="Q149" s="146"/>
      <c r="R149" s="147"/>
      <c r="S149" s="147"/>
      <c r="T149" s="148"/>
    </row>
    <row r="150" spans="2:20" ht="12" customHeight="1" x14ac:dyDescent="0.15">
      <c r="B150" s="146"/>
      <c r="C150" s="147"/>
      <c r="D150" s="147"/>
      <c r="E150" s="148"/>
      <c r="G150" s="146"/>
      <c r="H150" s="147"/>
      <c r="I150" s="147"/>
      <c r="J150" s="148"/>
      <c r="L150" s="146"/>
      <c r="M150" s="147"/>
      <c r="N150" s="147"/>
      <c r="O150" s="148"/>
      <c r="Q150" s="146"/>
      <c r="R150" s="147"/>
      <c r="S150" s="147"/>
      <c r="T150" s="148"/>
    </row>
    <row r="151" spans="2:20" ht="12" customHeight="1" x14ac:dyDescent="0.15">
      <c r="B151" s="146"/>
      <c r="C151" s="147"/>
      <c r="D151" s="147"/>
      <c r="E151" s="148"/>
      <c r="G151" s="146"/>
      <c r="H151" s="147"/>
      <c r="I151" s="147"/>
      <c r="J151" s="148"/>
      <c r="L151" s="146"/>
      <c r="M151" s="147"/>
      <c r="N151" s="147"/>
      <c r="O151" s="148"/>
      <c r="Q151" s="146"/>
      <c r="R151" s="147"/>
      <c r="S151" s="147"/>
      <c r="T151" s="148"/>
    </row>
    <row r="152" spans="2:20" ht="12" customHeight="1" x14ac:dyDescent="0.15">
      <c r="B152" s="146"/>
      <c r="C152" s="147"/>
      <c r="D152" s="147"/>
      <c r="E152" s="148"/>
      <c r="G152" s="146"/>
      <c r="H152" s="147"/>
      <c r="I152" s="147"/>
      <c r="J152" s="148"/>
      <c r="L152" s="146"/>
      <c r="M152" s="147"/>
      <c r="N152" s="147"/>
      <c r="O152" s="148"/>
      <c r="Q152" s="146"/>
      <c r="R152" s="147"/>
      <c r="S152" s="147"/>
      <c r="T152" s="148"/>
    </row>
    <row r="153" spans="2:20" ht="12" customHeight="1" x14ac:dyDescent="0.15">
      <c r="B153" s="146"/>
      <c r="C153" s="147"/>
      <c r="D153" s="147"/>
      <c r="E153" s="148"/>
      <c r="G153" s="146"/>
      <c r="H153" s="147"/>
      <c r="I153" s="147"/>
      <c r="J153" s="148"/>
      <c r="L153" s="146"/>
      <c r="M153" s="147"/>
      <c r="N153" s="147"/>
      <c r="O153" s="148"/>
      <c r="Q153" s="146"/>
      <c r="R153" s="147"/>
      <c r="S153" s="147"/>
      <c r="T153" s="148"/>
    </row>
    <row r="154" spans="2:20" ht="12" customHeight="1" x14ac:dyDescent="0.15">
      <c r="B154" s="146"/>
      <c r="C154" s="147"/>
      <c r="D154" s="147"/>
      <c r="E154" s="148"/>
      <c r="G154" s="146"/>
      <c r="H154" s="147"/>
      <c r="I154" s="147"/>
      <c r="J154" s="148"/>
      <c r="L154" s="146"/>
      <c r="M154" s="147"/>
      <c r="N154" s="147"/>
      <c r="O154" s="148"/>
      <c r="Q154" s="146"/>
      <c r="R154" s="147"/>
      <c r="S154" s="147"/>
      <c r="T154" s="148"/>
    </row>
    <row r="155" spans="2:20" ht="12" customHeight="1" x14ac:dyDescent="0.15">
      <c r="B155" s="155" t="s">
        <v>657</v>
      </c>
      <c r="C155" s="156"/>
      <c r="D155" s="156"/>
      <c r="E155" s="157"/>
      <c r="G155" s="155" t="s">
        <v>1422</v>
      </c>
      <c r="H155" s="156"/>
      <c r="I155" s="156"/>
      <c r="J155" s="157"/>
      <c r="L155" s="155" t="s">
        <v>1423</v>
      </c>
      <c r="M155" s="156"/>
      <c r="N155" s="156"/>
      <c r="O155" s="157"/>
      <c r="Q155" s="158" t="s">
        <v>1153</v>
      </c>
      <c r="R155" s="159"/>
      <c r="S155" s="159"/>
      <c r="T155" s="160"/>
    </row>
    <row r="158" spans="2:20" ht="12" customHeight="1" x14ac:dyDescent="0.15">
      <c r="B158" s="20" t="s">
        <v>364</v>
      </c>
      <c r="C158" s="21" t="s">
        <v>66</v>
      </c>
      <c r="D158" s="22" t="s">
        <v>365</v>
      </c>
      <c r="E158" s="5" t="str">
        <f>E159</f>
        <v>拳套</v>
      </c>
      <c r="G158" s="2" t="s">
        <v>364</v>
      </c>
      <c r="H158" s="3" t="s">
        <v>300</v>
      </c>
      <c r="I158" s="4" t="s">
        <v>365</v>
      </c>
      <c r="J158" s="5" t="str">
        <f>J159</f>
        <v>剑</v>
      </c>
      <c r="L158" s="20" t="s">
        <v>364</v>
      </c>
      <c r="M158" s="21" t="s">
        <v>272</v>
      </c>
      <c r="N158" s="22" t="s">
        <v>365</v>
      </c>
      <c r="O158" s="5" t="str">
        <f>O159</f>
        <v>剑</v>
      </c>
      <c r="Q158" s="20" t="s">
        <v>364</v>
      </c>
      <c r="R158" s="60" t="s">
        <v>204</v>
      </c>
      <c r="S158" s="22" t="s">
        <v>365</v>
      </c>
      <c r="T158" s="5" t="str">
        <f>T159</f>
        <v>长柄大镰</v>
      </c>
    </row>
    <row r="159" spans="2:20" ht="12" customHeight="1" x14ac:dyDescent="0.15">
      <c r="B159" s="24" t="s">
        <v>366</v>
      </c>
      <c r="C159" s="35" t="s">
        <v>871</v>
      </c>
      <c r="D159" s="35" t="s">
        <v>1337</v>
      </c>
      <c r="E159" s="8" t="s">
        <v>3</v>
      </c>
      <c r="G159" s="6" t="s">
        <v>366</v>
      </c>
      <c r="H159" s="35" t="s">
        <v>871</v>
      </c>
      <c r="I159" s="35" t="s">
        <v>1355</v>
      </c>
      <c r="J159" s="8" t="s">
        <v>1</v>
      </c>
      <c r="L159" s="24" t="s">
        <v>366</v>
      </c>
      <c r="M159" s="35" t="s">
        <v>871</v>
      </c>
      <c r="N159" s="35" t="s">
        <v>1355</v>
      </c>
      <c r="O159" s="8" t="s">
        <v>1</v>
      </c>
      <c r="Q159" s="24" t="s">
        <v>366</v>
      </c>
      <c r="R159" s="35" t="s">
        <v>871</v>
      </c>
      <c r="S159" s="35" t="s">
        <v>872</v>
      </c>
      <c r="T159" s="8" t="s">
        <v>1424</v>
      </c>
    </row>
    <row r="160" spans="2:20" ht="12" customHeight="1" x14ac:dyDescent="0.15">
      <c r="B160" s="24" t="s">
        <v>370</v>
      </c>
      <c r="C160" s="25" t="str">
        <f>IF(E160/10&lt;1,"",E160/10&amp;"D5")&amp;IF(E161/5&lt;1,"","+"&amp;INT(E161/5))</f>
        <v>10D5+4</v>
      </c>
      <c r="D160" s="26" t="s">
        <v>371</v>
      </c>
      <c r="E160" s="27">
        <v>100</v>
      </c>
      <c r="G160" s="6" t="s">
        <v>370</v>
      </c>
      <c r="H160" s="9" t="str">
        <f>IF(J160/10&lt;1,"",J160/10&amp;"D5")&amp;IF(J161/5&lt;1,"","+"&amp;INT(J161/5))</f>
        <v>50D5</v>
      </c>
      <c r="I160" s="10" t="s">
        <v>371</v>
      </c>
      <c r="J160" s="11">
        <v>500</v>
      </c>
      <c r="L160" s="24" t="s">
        <v>370</v>
      </c>
      <c r="M160" s="25" t="str">
        <f>IF(O160/10&lt;1,"",O160/10&amp;"D5")&amp;IF(O161/5&lt;1,"","+"&amp;INT(O161/5))</f>
        <v>15D5+1</v>
      </c>
      <c r="N160" s="26" t="s">
        <v>371</v>
      </c>
      <c r="O160" s="27">
        <v>150</v>
      </c>
      <c r="Q160" s="24" t="s">
        <v>370</v>
      </c>
      <c r="R160" s="25" t="str">
        <f>IF(T160/10&lt;1,"",T160/10&amp;"D5")&amp;IF(T161/5&lt;1,"","+"&amp;INT(T161/5))</f>
        <v>50D5+20</v>
      </c>
      <c r="S160" s="26" t="s">
        <v>371</v>
      </c>
      <c r="T160" s="65">
        <v>500</v>
      </c>
    </row>
    <row r="161" spans="2:20" ht="12" customHeight="1" x14ac:dyDescent="0.15">
      <c r="B161" s="24" t="s">
        <v>372</v>
      </c>
      <c r="C161" s="19" t="str">
        <f>LOOKUP(C162,{0,201,401,601,901,1201,1501;"黑色","绿色","蓝色","紫色","红色","橙色","金色"})</f>
        <v>黑色</v>
      </c>
      <c r="D161" s="26" t="s">
        <v>373</v>
      </c>
      <c r="E161" s="28">
        <v>20</v>
      </c>
      <c r="G161" s="6" t="s">
        <v>372</v>
      </c>
      <c r="H161" s="19" t="str">
        <f>LOOKUP(H162,{0,201,401,601,901,1201,1501;"黑色","绿色","蓝色","紫色","红色","橙色","金色"})</f>
        <v>红色</v>
      </c>
      <c r="I161" s="10" t="s">
        <v>373</v>
      </c>
      <c r="J161" s="13">
        <v>0</v>
      </c>
      <c r="L161" s="24" t="s">
        <v>372</v>
      </c>
      <c r="M161" s="19" t="str">
        <f>LOOKUP(M162,{0,201,401,601,901,1201,1501;"黑色","绿色","蓝色","紫色","红色","橙色","金色"})</f>
        <v>红色</v>
      </c>
      <c r="N161" s="26" t="s">
        <v>373</v>
      </c>
      <c r="O161" s="28">
        <v>6</v>
      </c>
      <c r="Q161" s="24" t="s">
        <v>372</v>
      </c>
      <c r="R161" s="29" t="str">
        <f>LOOKUP(R162,{0,201,401,601,901,1201,1501;"黑色","绿色","蓝色","紫色","红色","橙色","金色"})</f>
        <v>蓝色</v>
      </c>
      <c r="S161" s="26" t="s">
        <v>373</v>
      </c>
      <c r="T161" s="66">
        <v>100</v>
      </c>
    </row>
    <row r="162" spans="2:20" ht="12" customHeight="1" x14ac:dyDescent="0.15">
      <c r="B162" s="24" t="s">
        <v>374</v>
      </c>
      <c r="C162" s="19">
        <f>C170+E160</f>
        <v>100</v>
      </c>
      <c r="D162" s="26" t="s">
        <v>375</v>
      </c>
      <c r="E162" s="28">
        <v>5</v>
      </c>
      <c r="G162" s="6" t="s">
        <v>374</v>
      </c>
      <c r="H162" s="12">
        <f>H170+J160</f>
        <v>1100</v>
      </c>
      <c r="I162" s="10" t="s">
        <v>375</v>
      </c>
      <c r="J162" s="13">
        <v>30</v>
      </c>
      <c r="L162" s="24" t="s">
        <v>374</v>
      </c>
      <c r="M162" s="19">
        <f>M170+O160</f>
        <v>950</v>
      </c>
      <c r="N162" s="26" t="s">
        <v>375</v>
      </c>
      <c r="O162" s="28">
        <v>10</v>
      </c>
      <c r="Q162" s="24" t="s">
        <v>374</v>
      </c>
      <c r="R162" s="19">
        <f>R170+T160</f>
        <v>500</v>
      </c>
      <c r="S162" s="26" t="s">
        <v>375</v>
      </c>
      <c r="T162" s="66">
        <v>20</v>
      </c>
    </row>
    <row r="163" spans="2:20" ht="12" customHeight="1" x14ac:dyDescent="0.15">
      <c r="B163" s="30" t="s">
        <v>376</v>
      </c>
      <c r="C163" s="40">
        <f>C162*20</f>
        <v>2000</v>
      </c>
      <c r="D163" s="32" t="s">
        <v>377</v>
      </c>
      <c r="E163" s="33">
        <f>C162</f>
        <v>100</v>
      </c>
      <c r="G163" s="14" t="s">
        <v>376</v>
      </c>
      <c r="H163" s="36">
        <f>H162*20</f>
        <v>22000</v>
      </c>
      <c r="I163" s="16" t="s">
        <v>377</v>
      </c>
      <c r="J163" s="17">
        <f>H162</f>
        <v>1100</v>
      </c>
      <c r="L163" s="30" t="s">
        <v>376</v>
      </c>
      <c r="M163" s="40">
        <f>M162*20</f>
        <v>19000</v>
      </c>
      <c r="N163" s="32" t="s">
        <v>377</v>
      </c>
      <c r="O163" s="33">
        <f>M162</f>
        <v>950</v>
      </c>
      <c r="Q163" s="30" t="s">
        <v>376</v>
      </c>
      <c r="R163" s="40">
        <f>R162*20</f>
        <v>10000</v>
      </c>
      <c r="S163" s="32" t="s">
        <v>377</v>
      </c>
      <c r="T163" s="33">
        <f>R162</f>
        <v>500</v>
      </c>
    </row>
    <row r="164" spans="2:20" ht="12" customHeight="1" x14ac:dyDescent="0.15">
      <c r="B164" s="136" t="s">
        <v>1425</v>
      </c>
      <c r="C164" s="140"/>
      <c r="D164" s="177" t="s">
        <v>1426</v>
      </c>
      <c r="E164" s="178"/>
      <c r="G164" s="136" t="s">
        <v>1427</v>
      </c>
      <c r="H164" s="137"/>
      <c r="I164" s="177" t="s">
        <v>1428</v>
      </c>
      <c r="J164" s="178"/>
      <c r="L164" s="136" t="s">
        <v>1429</v>
      </c>
      <c r="M164" s="140"/>
      <c r="N164" s="177" t="s">
        <v>1430</v>
      </c>
      <c r="O164" s="178"/>
      <c r="Q164" s="136" t="s">
        <v>1431</v>
      </c>
      <c r="R164" s="140"/>
      <c r="S164" s="177" t="s">
        <v>1432</v>
      </c>
      <c r="T164" s="178"/>
    </row>
    <row r="165" spans="2:20" ht="12" customHeight="1" x14ac:dyDescent="0.15">
      <c r="B165" s="136"/>
      <c r="C165" s="140"/>
      <c r="D165" s="136"/>
      <c r="E165" s="141"/>
      <c r="G165" s="136"/>
      <c r="H165" s="137"/>
      <c r="I165" s="136"/>
      <c r="J165" s="141"/>
      <c r="L165" s="136"/>
      <c r="M165" s="140"/>
      <c r="N165" s="136"/>
      <c r="O165" s="141"/>
      <c r="Q165" s="136"/>
      <c r="R165" s="140"/>
      <c r="S165" s="136"/>
      <c r="T165" s="141"/>
    </row>
    <row r="166" spans="2:20" ht="12" customHeight="1" x14ac:dyDescent="0.15">
      <c r="B166" s="136"/>
      <c r="C166" s="140"/>
      <c r="D166" s="136"/>
      <c r="E166" s="141"/>
      <c r="G166" s="136"/>
      <c r="H166" s="137"/>
      <c r="I166" s="136"/>
      <c r="J166" s="141"/>
      <c r="L166" s="136"/>
      <c r="M166" s="140"/>
      <c r="N166" s="136"/>
      <c r="O166" s="141"/>
      <c r="Q166" s="136"/>
      <c r="R166" s="140"/>
      <c r="S166" s="136"/>
      <c r="T166" s="141"/>
    </row>
    <row r="167" spans="2:20" ht="12" customHeight="1" x14ac:dyDescent="0.15">
      <c r="B167" s="136"/>
      <c r="C167" s="140"/>
      <c r="D167" s="136"/>
      <c r="E167" s="141"/>
      <c r="G167" s="136"/>
      <c r="H167" s="137"/>
      <c r="I167" s="136"/>
      <c r="J167" s="141"/>
      <c r="L167" s="136"/>
      <c r="M167" s="140"/>
      <c r="N167" s="136"/>
      <c r="O167" s="141"/>
      <c r="Q167" s="136"/>
      <c r="R167" s="140"/>
      <c r="S167" s="136"/>
      <c r="T167" s="141"/>
    </row>
    <row r="168" spans="2:20" ht="12" customHeight="1" x14ac:dyDescent="0.15">
      <c r="B168" s="136"/>
      <c r="C168" s="140"/>
      <c r="D168" s="136"/>
      <c r="E168" s="141"/>
      <c r="G168" s="136"/>
      <c r="H168" s="137"/>
      <c r="I168" s="136"/>
      <c r="J168" s="141"/>
      <c r="L168" s="136"/>
      <c r="M168" s="140"/>
      <c r="N168" s="136"/>
      <c r="O168" s="141"/>
      <c r="Q168" s="136"/>
      <c r="R168" s="140"/>
      <c r="S168" s="136"/>
      <c r="T168" s="141"/>
    </row>
    <row r="169" spans="2:20" ht="12" customHeight="1" x14ac:dyDescent="0.15">
      <c r="B169" s="138"/>
      <c r="C169" s="139"/>
      <c r="D169" s="136"/>
      <c r="E169" s="141"/>
      <c r="G169" s="138"/>
      <c r="H169" s="139"/>
      <c r="I169" s="136"/>
      <c r="J169" s="141"/>
      <c r="L169" s="138"/>
      <c r="M169" s="139"/>
      <c r="N169" s="136"/>
      <c r="O169" s="141"/>
      <c r="Q169" s="138"/>
      <c r="R169" s="139"/>
      <c r="S169" s="136"/>
      <c r="T169" s="141"/>
    </row>
    <row r="170" spans="2:20" ht="12" customHeight="1" x14ac:dyDescent="0.15">
      <c r="B170" s="30" t="s">
        <v>386</v>
      </c>
      <c r="C170" s="34">
        <v>0</v>
      </c>
      <c r="D170" s="136"/>
      <c r="E170" s="141"/>
      <c r="G170" s="14" t="s">
        <v>386</v>
      </c>
      <c r="H170" s="18">
        <v>600</v>
      </c>
      <c r="I170" s="136"/>
      <c r="J170" s="141"/>
      <c r="L170" s="30" t="s">
        <v>386</v>
      </c>
      <c r="M170" s="34">
        <v>800</v>
      </c>
      <c r="N170" s="136"/>
      <c r="O170" s="141"/>
      <c r="Q170" s="30" t="s">
        <v>386</v>
      </c>
      <c r="R170" s="34">
        <v>0</v>
      </c>
      <c r="S170" s="136"/>
      <c r="T170" s="141"/>
    </row>
    <row r="171" spans="2:20" ht="12" customHeight="1" x14ac:dyDescent="0.15">
      <c r="B171" s="143" t="s">
        <v>479</v>
      </c>
      <c r="C171" s="144"/>
      <c r="D171" s="144"/>
      <c r="E171" s="145"/>
      <c r="G171" s="143" t="s">
        <v>479</v>
      </c>
      <c r="H171" s="144"/>
      <c r="I171" s="144"/>
      <c r="J171" s="145"/>
      <c r="L171" s="143" t="s">
        <v>479</v>
      </c>
      <c r="M171" s="144"/>
      <c r="N171" s="144"/>
      <c r="O171" s="145"/>
      <c r="Q171" s="143" t="s">
        <v>1433</v>
      </c>
      <c r="R171" s="144"/>
      <c r="S171" s="144"/>
      <c r="T171" s="145"/>
    </row>
    <row r="172" spans="2:20" ht="12" customHeight="1" x14ac:dyDescent="0.15">
      <c r="B172" s="146"/>
      <c r="C172" s="147"/>
      <c r="D172" s="147"/>
      <c r="E172" s="148"/>
      <c r="G172" s="146"/>
      <c r="H172" s="147"/>
      <c r="I172" s="147"/>
      <c r="J172" s="148"/>
      <c r="L172" s="146"/>
      <c r="M172" s="147"/>
      <c r="N172" s="147"/>
      <c r="O172" s="148"/>
      <c r="Q172" s="146"/>
      <c r="R172" s="147"/>
      <c r="S172" s="147"/>
      <c r="T172" s="148"/>
    </row>
    <row r="173" spans="2:20" ht="12" customHeight="1" x14ac:dyDescent="0.15">
      <c r="B173" s="146"/>
      <c r="C173" s="147"/>
      <c r="D173" s="147"/>
      <c r="E173" s="148"/>
      <c r="G173" s="146"/>
      <c r="H173" s="147"/>
      <c r="I173" s="147"/>
      <c r="J173" s="148"/>
      <c r="L173" s="146"/>
      <c r="M173" s="147"/>
      <c r="N173" s="147"/>
      <c r="O173" s="148"/>
      <c r="Q173" s="146"/>
      <c r="R173" s="147"/>
      <c r="S173" s="147"/>
      <c r="T173" s="148"/>
    </row>
    <row r="174" spans="2:20" ht="12" customHeight="1" x14ac:dyDescent="0.15">
      <c r="B174" s="146"/>
      <c r="C174" s="147"/>
      <c r="D174" s="147"/>
      <c r="E174" s="148"/>
      <c r="G174" s="146"/>
      <c r="H174" s="147"/>
      <c r="I174" s="147"/>
      <c r="J174" s="148"/>
      <c r="L174" s="146"/>
      <c r="M174" s="147"/>
      <c r="N174" s="147"/>
      <c r="O174" s="148"/>
      <c r="Q174" s="146"/>
      <c r="R174" s="147"/>
      <c r="S174" s="147"/>
      <c r="T174" s="148"/>
    </row>
    <row r="175" spans="2:20" ht="12" customHeight="1" x14ac:dyDescent="0.15">
      <c r="B175" s="146"/>
      <c r="C175" s="147"/>
      <c r="D175" s="147"/>
      <c r="E175" s="148"/>
      <c r="G175" s="146"/>
      <c r="H175" s="147"/>
      <c r="I175" s="147"/>
      <c r="J175" s="148"/>
      <c r="L175" s="146"/>
      <c r="M175" s="147"/>
      <c r="N175" s="147"/>
      <c r="O175" s="148"/>
      <c r="Q175" s="146"/>
      <c r="R175" s="147"/>
      <c r="S175" s="147"/>
      <c r="T175" s="148"/>
    </row>
    <row r="176" spans="2:20" ht="12" customHeight="1" x14ac:dyDescent="0.15">
      <c r="B176" s="146"/>
      <c r="C176" s="147"/>
      <c r="D176" s="147"/>
      <c r="E176" s="148"/>
      <c r="G176" s="146"/>
      <c r="H176" s="147"/>
      <c r="I176" s="147"/>
      <c r="J176" s="148"/>
      <c r="L176" s="146"/>
      <c r="M176" s="147"/>
      <c r="N176" s="147"/>
      <c r="O176" s="148"/>
      <c r="Q176" s="146"/>
      <c r="R176" s="147"/>
      <c r="S176" s="147"/>
      <c r="T176" s="148"/>
    </row>
    <row r="177" spans="2:20" ht="12" customHeight="1" x14ac:dyDescent="0.15">
      <c r="B177" s="146"/>
      <c r="C177" s="147"/>
      <c r="D177" s="147"/>
      <c r="E177" s="148"/>
      <c r="G177" s="146"/>
      <c r="H177" s="147"/>
      <c r="I177" s="147"/>
      <c r="J177" s="148"/>
      <c r="L177" s="146"/>
      <c r="M177" s="147"/>
      <c r="N177" s="147"/>
      <c r="O177" s="148"/>
      <c r="Q177" s="146"/>
      <c r="R177" s="147"/>
      <c r="S177" s="147"/>
      <c r="T177" s="148"/>
    </row>
    <row r="178" spans="2:20" ht="12" customHeight="1" x14ac:dyDescent="0.15">
      <c r="B178" s="146"/>
      <c r="C178" s="147"/>
      <c r="D178" s="147"/>
      <c r="E178" s="148"/>
      <c r="G178" s="146"/>
      <c r="H178" s="147"/>
      <c r="I178" s="147"/>
      <c r="J178" s="148"/>
      <c r="L178" s="146"/>
      <c r="M178" s="147"/>
      <c r="N178" s="147"/>
      <c r="O178" s="148"/>
      <c r="Q178" s="146"/>
      <c r="R178" s="147"/>
      <c r="S178" s="147"/>
      <c r="T178" s="148"/>
    </row>
    <row r="179" spans="2:20" ht="12" customHeight="1" x14ac:dyDescent="0.15">
      <c r="B179" s="146"/>
      <c r="C179" s="147"/>
      <c r="D179" s="147"/>
      <c r="E179" s="148"/>
      <c r="G179" s="146"/>
      <c r="H179" s="147"/>
      <c r="I179" s="147"/>
      <c r="J179" s="148"/>
      <c r="L179" s="146"/>
      <c r="M179" s="147"/>
      <c r="N179" s="147"/>
      <c r="O179" s="148"/>
      <c r="Q179" s="146"/>
      <c r="R179" s="147"/>
      <c r="S179" s="147"/>
      <c r="T179" s="148"/>
    </row>
    <row r="180" spans="2:20" ht="12" customHeight="1" x14ac:dyDescent="0.15">
      <c r="B180" s="146"/>
      <c r="C180" s="147"/>
      <c r="D180" s="147"/>
      <c r="E180" s="148"/>
      <c r="G180" s="146"/>
      <c r="H180" s="147"/>
      <c r="I180" s="147"/>
      <c r="J180" s="148"/>
      <c r="L180" s="146"/>
      <c r="M180" s="147"/>
      <c r="N180" s="147"/>
      <c r="O180" s="148"/>
      <c r="Q180" s="146"/>
      <c r="R180" s="147"/>
      <c r="S180" s="147"/>
      <c r="T180" s="148"/>
    </row>
    <row r="181" spans="2:20" ht="12" customHeight="1" x14ac:dyDescent="0.15">
      <c r="B181" s="155" t="s">
        <v>1434</v>
      </c>
      <c r="C181" s="156"/>
      <c r="D181" s="156"/>
      <c r="E181" s="157"/>
      <c r="G181" s="155" t="s">
        <v>1435</v>
      </c>
      <c r="H181" s="156"/>
      <c r="I181" s="156"/>
      <c r="J181" s="157"/>
      <c r="L181" s="155" t="s">
        <v>1436</v>
      </c>
      <c r="M181" s="156"/>
      <c r="N181" s="156"/>
      <c r="O181" s="157"/>
      <c r="Q181" s="158" t="s">
        <v>1153</v>
      </c>
      <c r="R181" s="159"/>
      <c r="S181" s="159"/>
      <c r="T181" s="160"/>
    </row>
    <row r="184" spans="2:20" ht="12" customHeight="1" x14ac:dyDescent="0.15">
      <c r="B184" s="20" t="s">
        <v>364</v>
      </c>
      <c r="C184" s="21" t="s">
        <v>288</v>
      </c>
      <c r="D184" s="22" t="s">
        <v>365</v>
      </c>
      <c r="E184" s="5" t="str">
        <f>E185</f>
        <v>指挥棒</v>
      </c>
      <c r="G184" s="20" t="s">
        <v>364</v>
      </c>
      <c r="H184" s="21" t="s">
        <v>320</v>
      </c>
      <c r="I184" s="22" t="s">
        <v>365</v>
      </c>
      <c r="J184" s="5" t="str">
        <f>J185</f>
        <v>尺</v>
      </c>
      <c r="L184" s="42" t="s">
        <v>364</v>
      </c>
      <c r="M184" s="43" t="s">
        <v>316</v>
      </c>
      <c r="N184" s="44" t="s">
        <v>365</v>
      </c>
      <c r="O184" s="45" t="str">
        <f>O185</f>
        <v>杖</v>
      </c>
      <c r="Q184" s="42" t="s">
        <v>364</v>
      </c>
      <c r="R184" s="43" t="s">
        <v>324</v>
      </c>
      <c r="S184" s="44" t="s">
        <v>365</v>
      </c>
      <c r="T184" s="45" t="str">
        <f>T185</f>
        <v>镰刀</v>
      </c>
    </row>
    <row r="185" spans="2:20" ht="12" customHeight="1" x14ac:dyDescent="0.15">
      <c r="B185" s="24" t="s">
        <v>366</v>
      </c>
      <c r="C185" s="35" t="s">
        <v>12</v>
      </c>
      <c r="D185" s="35" t="s">
        <v>1382</v>
      </c>
      <c r="E185" s="8" t="s">
        <v>1437</v>
      </c>
      <c r="G185" s="24" t="s">
        <v>366</v>
      </c>
      <c r="H185" s="35" t="s">
        <v>871</v>
      </c>
      <c r="I185" s="35" t="s">
        <v>872</v>
      </c>
      <c r="J185" s="8" t="s">
        <v>1438</v>
      </c>
      <c r="L185" s="46" t="s">
        <v>366</v>
      </c>
      <c r="M185" s="47" t="s">
        <v>12</v>
      </c>
      <c r="N185" s="47" t="s">
        <v>872</v>
      </c>
      <c r="O185" s="48" t="s">
        <v>1439</v>
      </c>
      <c r="Q185" s="46" t="s">
        <v>366</v>
      </c>
      <c r="R185" s="47" t="s">
        <v>12</v>
      </c>
      <c r="S185" s="47" t="s">
        <v>872</v>
      </c>
      <c r="T185" s="48" t="s">
        <v>785</v>
      </c>
    </row>
    <row r="186" spans="2:20" ht="12" customHeight="1" x14ac:dyDescent="0.15">
      <c r="B186" s="24" t="s">
        <v>370</v>
      </c>
      <c r="C186" s="25" t="str">
        <f>IF(E186/10&lt;1,"",E186/10&amp;"D5")&amp;IF(E187/5&lt;1,"","+"&amp;INT(E187/5))</f>
        <v>15D5+1</v>
      </c>
      <c r="D186" s="26" t="s">
        <v>371</v>
      </c>
      <c r="E186" s="27">
        <v>150</v>
      </c>
      <c r="G186" s="24" t="s">
        <v>370</v>
      </c>
      <c r="H186" s="25" t="str">
        <f>IF(J186/10&lt;1,"",J186/10&amp;"D5")&amp;IF(J187/5&lt;1,"","+"&amp;INT(J187/5))</f>
        <v>50D5+100</v>
      </c>
      <c r="I186" s="26" t="s">
        <v>371</v>
      </c>
      <c r="J186" s="27">
        <v>500</v>
      </c>
      <c r="L186" s="46" t="s">
        <v>370</v>
      </c>
      <c r="M186" s="49" t="str">
        <f>IF(O186/10&lt;1,"",O186/10&amp;"D5")&amp;IF(O187/5&lt;1,"","+"&amp;INT(O187/5))</f>
        <v>50D5+2</v>
      </c>
      <c r="N186" s="50" t="s">
        <v>371</v>
      </c>
      <c r="O186" s="51">
        <v>500</v>
      </c>
      <c r="Q186" s="46" t="s">
        <v>370</v>
      </c>
      <c r="R186" s="49" t="str">
        <f>IF(T186/10&lt;1,"",T186/10&amp;"D5")&amp;IF(T187/5&lt;1,"","+"&amp;INT(T187/5))</f>
        <v>50D5+2</v>
      </c>
      <c r="S186" s="50" t="s">
        <v>371</v>
      </c>
      <c r="T186" s="51">
        <v>500</v>
      </c>
    </row>
    <row r="187" spans="2:20" ht="12" customHeight="1" x14ac:dyDescent="0.15">
      <c r="B187" s="24" t="s">
        <v>372</v>
      </c>
      <c r="C187" s="29" t="str">
        <f>LOOKUP(C188,{0,201,401,601,901,1201,1501;"黑色","绿色","蓝色","紫色","红色","橙色","金色"})</f>
        <v>红色</v>
      </c>
      <c r="D187" s="26" t="s">
        <v>373</v>
      </c>
      <c r="E187" s="28">
        <v>5</v>
      </c>
      <c r="G187" s="24" t="s">
        <v>372</v>
      </c>
      <c r="H187" s="29" t="str">
        <f>LOOKUP(H188,{0,201,401,601,901,1201,1501;"黑色","绿色","蓝色","紫色","红色","橙色","金色"})</f>
        <v>金色</v>
      </c>
      <c r="I187" s="26" t="s">
        <v>373</v>
      </c>
      <c r="J187" s="28">
        <v>500</v>
      </c>
      <c r="L187" s="46" t="s">
        <v>372</v>
      </c>
      <c r="M187" s="52" t="str">
        <f>LOOKUP(M188,{0,201,401,601,901,1201,1501;"黑色","绿色","蓝色","紫色","红色","橙色","金色"})</f>
        <v>金色</v>
      </c>
      <c r="N187" s="50" t="s">
        <v>373</v>
      </c>
      <c r="O187" s="53">
        <v>10</v>
      </c>
      <c r="Q187" s="46" t="s">
        <v>372</v>
      </c>
      <c r="R187" s="52" t="str">
        <f>LOOKUP(R188,{0,201,401,601,901,1201,1501;"黑色","绿色","蓝色","紫色","红色","橙色","金色"})</f>
        <v>金色</v>
      </c>
      <c r="S187" s="50" t="s">
        <v>373</v>
      </c>
      <c r="T187" s="53">
        <v>10</v>
      </c>
    </row>
    <row r="188" spans="2:20" ht="12" customHeight="1" x14ac:dyDescent="0.15">
      <c r="B188" s="24" t="s">
        <v>374</v>
      </c>
      <c r="C188" s="19">
        <f>C196+E186</f>
        <v>1050</v>
      </c>
      <c r="D188" s="26" t="s">
        <v>375</v>
      </c>
      <c r="E188" s="28">
        <v>4</v>
      </c>
      <c r="G188" s="24" t="s">
        <v>374</v>
      </c>
      <c r="H188" s="19">
        <f>H196+J186</f>
        <v>3400</v>
      </c>
      <c r="I188" s="26" t="s">
        <v>375</v>
      </c>
      <c r="J188" s="28">
        <v>30</v>
      </c>
      <c r="L188" s="46" t="s">
        <v>374</v>
      </c>
      <c r="M188" s="54">
        <f>M196+O186</f>
        <v>1700</v>
      </c>
      <c r="N188" s="50" t="s">
        <v>375</v>
      </c>
      <c r="O188" s="53">
        <v>10</v>
      </c>
      <c r="Q188" s="46" t="s">
        <v>374</v>
      </c>
      <c r="R188" s="54">
        <f>R196+T186</f>
        <v>3500</v>
      </c>
      <c r="S188" s="50" t="s">
        <v>375</v>
      </c>
      <c r="T188" s="53">
        <v>10</v>
      </c>
    </row>
    <row r="189" spans="2:20" ht="12" customHeight="1" x14ac:dyDescent="0.15">
      <c r="B189" s="30" t="s">
        <v>376</v>
      </c>
      <c r="C189" s="40">
        <f>C188*20</f>
        <v>21000</v>
      </c>
      <c r="D189" s="32" t="s">
        <v>377</v>
      </c>
      <c r="E189" s="33">
        <f>C188</f>
        <v>1050</v>
      </c>
      <c r="G189" s="30" t="s">
        <v>376</v>
      </c>
      <c r="H189" s="40">
        <f>H188*20</f>
        <v>68000</v>
      </c>
      <c r="I189" s="32" t="s">
        <v>377</v>
      </c>
      <c r="J189" s="33">
        <f>H188</f>
        <v>3400</v>
      </c>
      <c r="L189" s="55" t="s">
        <v>376</v>
      </c>
      <c r="M189" s="56">
        <f>M188*20</f>
        <v>34000</v>
      </c>
      <c r="N189" s="57" t="s">
        <v>377</v>
      </c>
      <c r="O189" s="58">
        <f>M188</f>
        <v>1700</v>
      </c>
      <c r="Q189" s="55" t="s">
        <v>376</v>
      </c>
      <c r="R189" s="56" t="s">
        <v>699</v>
      </c>
      <c r="S189" s="57" t="s">
        <v>377</v>
      </c>
      <c r="T189" s="58">
        <f>R188</f>
        <v>3500</v>
      </c>
    </row>
    <row r="190" spans="2:20" ht="12" customHeight="1" x14ac:dyDescent="0.15">
      <c r="B190" s="136" t="s">
        <v>1440</v>
      </c>
      <c r="C190" s="140"/>
      <c r="D190" s="177" t="s">
        <v>1441</v>
      </c>
      <c r="E190" s="178"/>
      <c r="G190" s="136" t="s">
        <v>1442</v>
      </c>
      <c r="H190" s="140"/>
      <c r="I190" s="177" t="s">
        <v>1443</v>
      </c>
      <c r="J190" s="178"/>
      <c r="L190" s="172" t="s">
        <v>1444</v>
      </c>
      <c r="M190" s="168"/>
      <c r="N190" s="223" t="s">
        <v>1445</v>
      </c>
      <c r="O190" s="224"/>
      <c r="Q190" s="172" t="s">
        <v>1446</v>
      </c>
      <c r="R190" s="168"/>
      <c r="S190" s="223" t="s">
        <v>1447</v>
      </c>
      <c r="T190" s="224"/>
    </row>
    <row r="191" spans="2:20" ht="12" customHeight="1" x14ac:dyDescent="0.15">
      <c r="B191" s="136"/>
      <c r="C191" s="140"/>
      <c r="D191" s="136"/>
      <c r="E191" s="141"/>
      <c r="G191" s="136"/>
      <c r="H191" s="140"/>
      <c r="I191" s="136"/>
      <c r="J191" s="141"/>
      <c r="L191" s="172"/>
      <c r="M191" s="168"/>
      <c r="N191" s="172"/>
      <c r="O191" s="169"/>
      <c r="Q191" s="172"/>
      <c r="R191" s="168"/>
      <c r="S191" s="172"/>
      <c r="T191" s="169"/>
    </row>
    <row r="192" spans="2:20" ht="12" customHeight="1" x14ac:dyDescent="0.15">
      <c r="B192" s="136"/>
      <c r="C192" s="140"/>
      <c r="D192" s="136"/>
      <c r="E192" s="141"/>
      <c r="G192" s="136"/>
      <c r="H192" s="140"/>
      <c r="I192" s="136"/>
      <c r="J192" s="141"/>
      <c r="L192" s="172"/>
      <c r="M192" s="168"/>
      <c r="N192" s="172"/>
      <c r="O192" s="169"/>
      <c r="Q192" s="172"/>
      <c r="R192" s="168"/>
      <c r="S192" s="172"/>
      <c r="T192" s="169"/>
    </row>
    <row r="193" spans="2:20" ht="12" customHeight="1" x14ac:dyDescent="0.15">
      <c r="B193" s="136"/>
      <c r="C193" s="140"/>
      <c r="D193" s="136"/>
      <c r="E193" s="141"/>
      <c r="G193" s="136"/>
      <c r="H193" s="140"/>
      <c r="I193" s="136"/>
      <c r="J193" s="141"/>
      <c r="L193" s="172"/>
      <c r="M193" s="168"/>
      <c r="N193" s="172"/>
      <c r="O193" s="169"/>
      <c r="Q193" s="172"/>
      <c r="R193" s="168"/>
      <c r="S193" s="172"/>
      <c r="T193" s="169"/>
    </row>
    <row r="194" spans="2:20" ht="12" customHeight="1" x14ac:dyDescent="0.15">
      <c r="B194" s="136"/>
      <c r="C194" s="140"/>
      <c r="D194" s="136"/>
      <c r="E194" s="141"/>
      <c r="G194" s="136"/>
      <c r="H194" s="140"/>
      <c r="I194" s="136"/>
      <c r="J194" s="141"/>
      <c r="L194" s="172"/>
      <c r="M194" s="168"/>
      <c r="N194" s="172"/>
      <c r="O194" s="169"/>
      <c r="Q194" s="172"/>
      <c r="R194" s="168"/>
      <c r="S194" s="172"/>
      <c r="T194" s="169"/>
    </row>
    <row r="195" spans="2:20" ht="12" customHeight="1" x14ac:dyDescent="0.15">
      <c r="B195" s="138"/>
      <c r="C195" s="139"/>
      <c r="D195" s="136"/>
      <c r="E195" s="141"/>
      <c r="G195" s="138"/>
      <c r="H195" s="139"/>
      <c r="I195" s="136"/>
      <c r="J195" s="141"/>
      <c r="L195" s="173"/>
      <c r="M195" s="170"/>
      <c r="N195" s="172"/>
      <c r="O195" s="169"/>
      <c r="Q195" s="173"/>
      <c r="R195" s="170"/>
      <c r="S195" s="172"/>
      <c r="T195" s="169"/>
    </row>
    <row r="196" spans="2:20" ht="12" customHeight="1" x14ac:dyDescent="0.15">
      <c r="B196" s="30" t="s">
        <v>386</v>
      </c>
      <c r="C196" s="34">
        <v>900</v>
      </c>
      <c r="D196" s="136"/>
      <c r="E196" s="141"/>
      <c r="G196" s="30" t="s">
        <v>386</v>
      </c>
      <c r="H196" s="34">
        <v>2900</v>
      </c>
      <c r="I196" s="136"/>
      <c r="J196" s="141"/>
      <c r="L196" s="55" t="s">
        <v>386</v>
      </c>
      <c r="M196" s="70">
        <v>1200</v>
      </c>
      <c r="N196" s="172"/>
      <c r="O196" s="169"/>
      <c r="Q196" s="55" t="s">
        <v>386</v>
      </c>
      <c r="R196" s="70">
        <v>3000</v>
      </c>
      <c r="S196" s="172"/>
      <c r="T196" s="169"/>
    </row>
    <row r="197" spans="2:20" ht="12" customHeight="1" x14ac:dyDescent="0.15">
      <c r="B197" s="143" t="s">
        <v>1448</v>
      </c>
      <c r="C197" s="144"/>
      <c r="D197" s="144"/>
      <c r="E197" s="145"/>
      <c r="G197" s="143" t="s">
        <v>1449</v>
      </c>
      <c r="H197" s="144"/>
      <c r="I197" s="144"/>
      <c r="J197" s="145"/>
      <c r="L197" s="162" t="s">
        <v>479</v>
      </c>
      <c r="M197" s="163"/>
      <c r="N197" s="163"/>
      <c r="O197" s="164"/>
      <c r="Q197" s="162" t="s">
        <v>1450</v>
      </c>
      <c r="R197" s="163"/>
      <c r="S197" s="163"/>
      <c r="T197" s="164"/>
    </row>
    <row r="198" spans="2:20" ht="12" customHeight="1" x14ac:dyDescent="0.15">
      <c r="B198" s="146"/>
      <c r="C198" s="147"/>
      <c r="D198" s="147"/>
      <c r="E198" s="148"/>
      <c r="G198" s="146"/>
      <c r="H198" s="147"/>
      <c r="I198" s="147"/>
      <c r="J198" s="148"/>
      <c r="L198" s="165"/>
      <c r="M198" s="166"/>
      <c r="N198" s="166"/>
      <c r="O198" s="167"/>
      <c r="Q198" s="165"/>
      <c r="R198" s="166"/>
      <c r="S198" s="166"/>
      <c r="T198" s="167"/>
    </row>
    <row r="199" spans="2:20" ht="12" customHeight="1" x14ac:dyDescent="0.15">
      <c r="B199" s="146"/>
      <c r="C199" s="147"/>
      <c r="D199" s="147"/>
      <c r="E199" s="148"/>
      <c r="G199" s="146"/>
      <c r="H199" s="147"/>
      <c r="I199" s="147"/>
      <c r="J199" s="148"/>
      <c r="L199" s="165"/>
      <c r="M199" s="166"/>
      <c r="N199" s="166"/>
      <c r="O199" s="167"/>
      <c r="Q199" s="165"/>
      <c r="R199" s="166"/>
      <c r="S199" s="166"/>
      <c r="T199" s="167"/>
    </row>
    <row r="200" spans="2:20" ht="12" customHeight="1" x14ac:dyDescent="0.15">
      <c r="B200" s="146"/>
      <c r="C200" s="147"/>
      <c r="D200" s="147"/>
      <c r="E200" s="148"/>
      <c r="G200" s="146"/>
      <c r="H200" s="147"/>
      <c r="I200" s="147"/>
      <c r="J200" s="148"/>
      <c r="L200" s="165"/>
      <c r="M200" s="166"/>
      <c r="N200" s="166"/>
      <c r="O200" s="167"/>
      <c r="Q200" s="165"/>
      <c r="R200" s="166"/>
      <c r="S200" s="166"/>
      <c r="T200" s="167"/>
    </row>
    <row r="201" spans="2:20" ht="12" customHeight="1" x14ac:dyDescent="0.15">
      <c r="B201" s="146"/>
      <c r="C201" s="147"/>
      <c r="D201" s="147"/>
      <c r="E201" s="148"/>
      <c r="G201" s="146"/>
      <c r="H201" s="147"/>
      <c r="I201" s="147"/>
      <c r="J201" s="148"/>
      <c r="L201" s="165"/>
      <c r="M201" s="166"/>
      <c r="N201" s="166"/>
      <c r="O201" s="167"/>
      <c r="Q201" s="165"/>
      <c r="R201" s="166"/>
      <c r="S201" s="166"/>
      <c r="T201" s="167"/>
    </row>
    <row r="202" spans="2:20" ht="12" customHeight="1" x14ac:dyDescent="0.15">
      <c r="B202" s="146"/>
      <c r="C202" s="147"/>
      <c r="D202" s="147"/>
      <c r="E202" s="148"/>
      <c r="G202" s="146"/>
      <c r="H202" s="147"/>
      <c r="I202" s="147"/>
      <c r="J202" s="148"/>
      <c r="L202" s="165"/>
      <c r="M202" s="166"/>
      <c r="N202" s="166"/>
      <c r="O202" s="167"/>
      <c r="Q202" s="165"/>
      <c r="R202" s="166"/>
      <c r="S202" s="166"/>
      <c r="T202" s="167"/>
    </row>
    <row r="203" spans="2:20" ht="12" customHeight="1" x14ac:dyDescent="0.15">
      <c r="B203" s="146"/>
      <c r="C203" s="147"/>
      <c r="D203" s="147"/>
      <c r="E203" s="148"/>
      <c r="G203" s="146"/>
      <c r="H203" s="147"/>
      <c r="I203" s="147"/>
      <c r="J203" s="148"/>
      <c r="L203" s="165"/>
      <c r="M203" s="166"/>
      <c r="N203" s="166"/>
      <c r="O203" s="167"/>
      <c r="Q203" s="165"/>
      <c r="R203" s="166"/>
      <c r="S203" s="166"/>
      <c r="T203" s="167"/>
    </row>
    <row r="204" spans="2:20" ht="12" customHeight="1" x14ac:dyDescent="0.15">
      <c r="B204" s="146"/>
      <c r="C204" s="147"/>
      <c r="D204" s="147"/>
      <c r="E204" s="148"/>
      <c r="G204" s="146"/>
      <c r="H204" s="147"/>
      <c r="I204" s="147"/>
      <c r="J204" s="148"/>
      <c r="L204" s="165"/>
      <c r="M204" s="166"/>
      <c r="N204" s="166"/>
      <c r="O204" s="167"/>
      <c r="Q204" s="165"/>
      <c r="R204" s="166"/>
      <c r="S204" s="166"/>
      <c r="T204" s="167"/>
    </row>
    <row r="205" spans="2:20" ht="12" customHeight="1" x14ac:dyDescent="0.15">
      <c r="B205" s="146"/>
      <c r="C205" s="147"/>
      <c r="D205" s="147"/>
      <c r="E205" s="148"/>
      <c r="G205" s="146"/>
      <c r="H205" s="147"/>
      <c r="I205" s="147"/>
      <c r="J205" s="148"/>
      <c r="L205" s="165"/>
      <c r="M205" s="166"/>
      <c r="N205" s="166"/>
      <c r="O205" s="167"/>
      <c r="Q205" s="165"/>
      <c r="R205" s="166"/>
      <c r="S205" s="166"/>
      <c r="T205" s="167"/>
    </row>
    <row r="206" spans="2:20" ht="12" customHeight="1" x14ac:dyDescent="0.15">
      <c r="B206" s="146"/>
      <c r="C206" s="147"/>
      <c r="D206" s="147"/>
      <c r="E206" s="148"/>
      <c r="G206" s="146"/>
      <c r="H206" s="147"/>
      <c r="I206" s="147"/>
      <c r="J206" s="148"/>
      <c r="L206" s="165"/>
      <c r="M206" s="166"/>
      <c r="N206" s="166"/>
      <c r="O206" s="167"/>
      <c r="Q206" s="165"/>
      <c r="R206" s="166"/>
      <c r="S206" s="166"/>
      <c r="T206" s="167"/>
    </row>
    <row r="207" spans="2:20" ht="12" customHeight="1" x14ac:dyDescent="0.15">
      <c r="B207" s="155" t="s">
        <v>538</v>
      </c>
      <c r="C207" s="156"/>
      <c r="D207" s="156"/>
      <c r="E207" s="157"/>
      <c r="G207" s="155" t="s">
        <v>480</v>
      </c>
      <c r="H207" s="156"/>
      <c r="I207" s="156"/>
      <c r="J207" s="157"/>
      <c r="L207" s="174" t="s">
        <v>1451</v>
      </c>
      <c r="M207" s="175"/>
      <c r="N207" s="175"/>
      <c r="O207" s="176"/>
      <c r="Q207" s="174" t="s">
        <v>481</v>
      </c>
      <c r="R207" s="175"/>
      <c r="S207" s="175"/>
      <c r="T207" s="176"/>
    </row>
    <row r="210" spans="2:20" ht="12" customHeight="1" x14ac:dyDescent="0.15">
      <c r="B210" s="42" t="s">
        <v>364</v>
      </c>
      <c r="C210" s="43" t="s">
        <v>158</v>
      </c>
      <c r="D210" s="44" t="s">
        <v>365</v>
      </c>
      <c r="E210" s="45" t="str">
        <f>E211</f>
        <v>魔导权杖</v>
      </c>
      <c r="G210" s="42" t="s">
        <v>364</v>
      </c>
      <c r="H210" s="43" t="s">
        <v>259</v>
      </c>
      <c r="I210" s="44" t="s">
        <v>365</v>
      </c>
      <c r="J210" s="45" t="str">
        <f>J211</f>
        <v>能量立方</v>
      </c>
      <c r="L210" s="2" t="s">
        <v>364</v>
      </c>
      <c r="M210" s="3" t="s">
        <v>283</v>
      </c>
      <c r="N210" s="4" t="s">
        <v>365</v>
      </c>
      <c r="O210" s="5" t="str">
        <f>O211</f>
        <v>魔导书</v>
      </c>
      <c r="Q210" s="2" t="s">
        <v>364</v>
      </c>
      <c r="R210" s="3" t="s">
        <v>304</v>
      </c>
      <c r="S210" s="4" t="s">
        <v>365</v>
      </c>
      <c r="T210" s="5" t="str">
        <f>T211</f>
        <v>连枷</v>
      </c>
    </row>
    <row r="211" spans="2:20" ht="12" customHeight="1" x14ac:dyDescent="0.15">
      <c r="B211" s="46" t="s">
        <v>366</v>
      </c>
      <c r="C211" s="47" t="s">
        <v>12</v>
      </c>
      <c r="D211" s="47" t="s">
        <v>872</v>
      </c>
      <c r="E211" s="48" t="s">
        <v>1452</v>
      </c>
      <c r="G211" s="46" t="s">
        <v>366</v>
      </c>
      <c r="H211" s="47" t="s">
        <v>12</v>
      </c>
      <c r="I211" s="47" t="s">
        <v>1337</v>
      </c>
      <c r="J211" s="48" t="s">
        <v>1453</v>
      </c>
      <c r="L211" s="6" t="s">
        <v>366</v>
      </c>
      <c r="M211" s="35" t="s">
        <v>12</v>
      </c>
      <c r="N211" s="35" t="s">
        <v>1337</v>
      </c>
      <c r="O211" s="8" t="s">
        <v>1369</v>
      </c>
      <c r="Q211" s="6" t="s">
        <v>366</v>
      </c>
      <c r="R211" s="35" t="s">
        <v>871</v>
      </c>
      <c r="S211" s="35" t="s">
        <v>1355</v>
      </c>
      <c r="T211" s="8" t="s">
        <v>905</v>
      </c>
    </row>
    <row r="212" spans="2:20" ht="12" customHeight="1" x14ac:dyDescent="0.15">
      <c r="B212" s="46" t="s">
        <v>370</v>
      </c>
      <c r="C212" s="49" t="str">
        <f>IF(E212/10&lt;1,"",E212/10&amp;"D5")&amp;IF(E213/5&lt;1,"","+"&amp;INT(E213/5))</f>
        <v>+2</v>
      </c>
      <c r="D212" s="50" t="s">
        <v>371</v>
      </c>
      <c r="E212" s="51">
        <v>0</v>
      </c>
      <c r="G212" s="46" t="s">
        <v>370</v>
      </c>
      <c r="H212" s="49" t="str">
        <f>IF(J212/10&lt;1,"",J212/10&amp;"D5")&amp;IF(J213/5&lt;1,"","+"&amp;INT(J213/5))</f>
        <v/>
      </c>
      <c r="I212" s="50" t="s">
        <v>371</v>
      </c>
      <c r="J212" s="51">
        <v>0</v>
      </c>
      <c r="L212" s="6" t="s">
        <v>370</v>
      </c>
      <c r="M212" s="9" t="str">
        <f>IF(O212/10&lt;1,"",O212/10&amp;"D5")&amp;IF(O213/5&lt;1,"","+"&amp;INT(O213/5))</f>
        <v>+2</v>
      </c>
      <c r="N212" s="10" t="s">
        <v>371</v>
      </c>
      <c r="O212" s="11">
        <v>0</v>
      </c>
      <c r="Q212" s="6" t="s">
        <v>370</v>
      </c>
      <c r="R212" s="9" t="str">
        <f>IF(T212/10&lt;1,"",T212/10&amp;"D5")&amp;IF(T213/5&lt;1,"","+"&amp;INT(T213/5))</f>
        <v>30D5+16</v>
      </c>
      <c r="S212" s="10" t="s">
        <v>371</v>
      </c>
      <c r="T212" s="11">
        <v>300</v>
      </c>
    </row>
    <row r="213" spans="2:20" ht="12" customHeight="1" x14ac:dyDescent="0.15">
      <c r="B213" s="46" t="s">
        <v>372</v>
      </c>
      <c r="C213" s="52" t="str">
        <f>LOOKUP(C214,{0,201,401,601,901,1201,1501;"黑色","绿色","蓝色","紫色","红色","橙色","金色"})</f>
        <v>绿色</v>
      </c>
      <c r="D213" s="50" t="s">
        <v>373</v>
      </c>
      <c r="E213" s="53">
        <v>12</v>
      </c>
      <c r="G213" s="46" t="s">
        <v>372</v>
      </c>
      <c r="H213" s="52" t="str">
        <f>LOOKUP(H214,{0,201,401,601,901,1201,1501;"黑色","绿色","蓝色","紫色","红色","橙色","金色"})</f>
        <v>紫色</v>
      </c>
      <c r="I213" s="50" t="s">
        <v>373</v>
      </c>
      <c r="J213" s="53">
        <v>2</v>
      </c>
      <c r="L213" s="6" t="s">
        <v>372</v>
      </c>
      <c r="M213" s="71" t="str">
        <f>LOOKUP(M214,{0,201,401,601,901,1201,1501;"黑色","绿色","蓝色","紫色","红色","橙色","金色"})</f>
        <v>红色</v>
      </c>
      <c r="N213" s="10" t="s">
        <v>373</v>
      </c>
      <c r="O213" s="13">
        <v>10</v>
      </c>
      <c r="Q213" s="6" t="s">
        <v>372</v>
      </c>
      <c r="R213" s="71" t="str">
        <f>LOOKUP(R214,{0,201,401,601,901,1201,1501;"黑色","绿色","蓝色","紫色","红色","橙色","金色"})</f>
        <v>红色</v>
      </c>
      <c r="S213" s="10" t="s">
        <v>373</v>
      </c>
      <c r="T213" s="13">
        <v>80</v>
      </c>
    </row>
    <row r="214" spans="2:20" ht="12" customHeight="1" x14ac:dyDescent="0.15">
      <c r="B214" s="46" t="s">
        <v>374</v>
      </c>
      <c r="C214" s="54">
        <f>C222+E212</f>
        <v>300</v>
      </c>
      <c r="D214" s="50" t="s">
        <v>375</v>
      </c>
      <c r="E214" s="53">
        <v>8</v>
      </c>
      <c r="G214" s="46" t="s">
        <v>374</v>
      </c>
      <c r="H214" s="54">
        <f>H222+J212</f>
        <v>800</v>
      </c>
      <c r="I214" s="50" t="s">
        <v>375</v>
      </c>
      <c r="J214" s="53">
        <v>4</v>
      </c>
      <c r="L214" s="6" t="s">
        <v>374</v>
      </c>
      <c r="M214" s="12">
        <f>M222+O212</f>
        <v>1000</v>
      </c>
      <c r="N214" s="10" t="s">
        <v>375</v>
      </c>
      <c r="O214" s="13">
        <v>5</v>
      </c>
      <c r="Q214" s="6" t="s">
        <v>374</v>
      </c>
      <c r="R214" s="12">
        <f>R222+T212</f>
        <v>1150</v>
      </c>
      <c r="S214" s="10" t="s">
        <v>375</v>
      </c>
      <c r="T214" s="13">
        <v>10</v>
      </c>
    </row>
    <row r="215" spans="2:20" ht="12" customHeight="1" x14ac:dyDescent="0.15">
      <c r="B215" s="55" t="s">
        <v>376</v>
      </c>
      <c r="C215" s="56">
        <f>C214*20</f>
        <v>6000</v>
      </c>
      <c r="D215" s="57" t="s">
        <v>377</v>
      </c>
      <c r="E215" s="58">
        <f>C214</f>
        <v>300</v>
      </c>
      <c r="G215" s="55" t="s">
        <v>376</v>
      </c>
      <c r="H215" s="56">
        <f>H214*20</f>
        <v>16000</v>
      </c>
      <c r="I215" s="57" t="s">
        <v>377</v>
      </c>
      <c r="J215" s="58">
        <f>H214</f>
        <v>800</v>
      </c>
      <c r="L215" s="14" t="s">
        <v>376</v>
      </c>
      <c r="M215" s="36">
        <f>M214*20</f>
        <v>20000</v>
      </c>
      <c r="N215" s="16" t="s">
        <v>377</v>
      </c>
      <c r="O215" s="17">
        <f>M214</f>
        <v>1000</v>
      </c>
      <c r="Q215" s="14" t="s">
        <v>376</v>
      </c>
      <c r="R215" s="36">
        <f>R214*20</f>
        <v>23000</v>
      </c>
      <c r="S215" s="16" t="s">
        <v>377</v>
      </c>
      <c r="T215" s="17">
        <f>R214</f>
        <v>1150</v>
      </c>
    </row>
    <row r="216" spans="2:20" ht="12" customHeight="1" x14ac:dyDescent="0.15">
      <c r="B216" s="172" t="s">
        <v>1454</v>
      </c>
      <c r="C216" s="168"/>
      <c r="D216" s="223" t="s">
        <v>1455</v>
      </c>
      <c r="E216" s="224"/>
      <c r="G216" s="172" t="s">
        <v>1456</v>
      </c>
      <c r="H216" s="168"/>
      <c r="I216" s="223" t="s">
        <v>1457</v>
      </c>
      <c r="J216" s="224"/>
      <c r="L216" s="136" t="s">
        <v>1458</v>
      </c>
      <c r="M216" s="137"/>
      <c r="N216" s="177" t="s">
        <v>1459</v>
      </c>
      <c r="O216" s="178"/>
      <c r="Q216" s="136" t="s">
        <v>1460</v>
      </c>
      <c r="R216" s="137"/>
      <c r="S216" s="177" t="s">
        <v>1461</v>
      </c>
      <c r="T216" s="178"/>
    </row>
    <row r="217" spans="2:20" ht="12" customHeight="1" x14ac:dyDescent="0.15">
      <c r="B217" s="172"/>
      <c r="C217" s="168"/>
      <c r="D217" s="172"/>
      <c r="E217" s="169"/>
      <c r="G217" s="172"/>
      <c r="H217" s="168"/>
      <c r="I217" s="172"/>
      <c r="J217" s="169"/>
      <c r="L217" s="136"/>
      <c r="M217" s="137"/>
      <c r="N217" s="136"/>
      <c r="O217" s="141"/>
      <c r="Q217" s="136"/>
      <c r="R217" s="137"/>
      <c r="S217" s="136"/>
      <c r="T217" s="141"/>
    </row>
    <row r="218" spans="2:20" ht="12" customHeight="1" x14ac:dyDescent="0.15">
      <c r="B218" s="172"/>
      <c r="C218" s="168"/>
      <c r="D218" s="172"/>
      <c r="E218" s="169"/>
      <c r="G218" s="172"/>
      <c r="H218" s="168"/>
      <c r="I218" s="172"/>
      <c r="J218" s="169"/>
      <c r="L218" s="136"/>
      <c r="M218" s="137"/>
      <c r="N218" s="136"/>
      <c r="O218" s="141"/>
      <c r="Q218" s="136"/>
      <c r="R218" s="137"/>
      <c r="S218" s="136"/>
      <c r="T218" s="141"/>
    </row>
    <row r="219" spans="2:20" ht="12" customHeight="1" x14ac:dyDescent="0.15">
      <c r="B219" s="172"/>
      <c r="C219" s="168"/>
      <c r="D219" s="172"/>
      <c r="E219" s="169"/>
      <c r="G219" s="172"/>
      <c r="H219" s="168"/>
      <c r="I219" s="172"/>
      <c r="J219" s="169"/>
      <c r="L219" s="136"/>
      <c r="M219" s="137"/>
      <c r="N219" s="136"/>
      <c r="O219" s="141"/>
      <c r="Q219" s="136"/>
      <c r="R219" s="137"/>
      <c r="S219" s="136"/>
      <c r="T219" s="141"/>
    </row>
    <row r="220" spans="2:20" ht="12" customHeight="1" x14ac:dyDescent="0.15">
      <c r="B220" s="172"/>
      <c r="C220" s="168"/>
      <c r="D220" s="172"/>
      <c r="E220" s="169"/>
      <c r="G220" s="172"/>
      <c r="H220" s="168"/>
      <c r="I220" s="172"/>
      <c r="J220" s="169"/>
      <c r="L220" s="136"/>
      <c r="M220" s="137"/>
      <c r="N220" s="136"/>
      <c r="O220" s="141"/>
      <c r="Q220" s="136"/>
      <c r="R220" s="137"/>
      <c r="S220" s="136"/>
      <c r="T220" s="141"/>
    </row>
    <row r="221" spans="2:20" ht="12" customHeight="1" x14ac:dyDescent="0.15">
      <c r="B221" s="173"/>
      <c r="C221" s="170"/>
      <c r="D221" s="172"/>
      <c r="E221" s="169"/>
      <c r="G221" s="173"/>
      <c r="H221" s="170"/>
      <c r="I221" s="172"/>
      <c r="J221" s="169"/>
      <c r="L221" s="138"/>
      <c r="M221" s="139"/>
      <c r="N221" s="136"/>
      <c r="O221" s="141"/>
      <c r="Q221" s="138"/>
      <c r="R221" s="139"/>
      <c r="S221" s="136"/>
      <c r="T221" s="141"/>
    </row>
    <row r="222" spans="2:20" ht="12" customHeight="1" x14ac:dyDescent="0.15">
      <c r="B222" s="55" t="s">
        <v>386</v>
      </c>
      <c r="C222" s="70">
        <v>300</v>
      </c>
      <c r="D222" s="172"/>
      <c r="E222" s="169"/>
      <c r="G222" s="55" t="s">
        <v>386</v>
      </c>
      <c r="H222" s="70">
        <v>800</v>
      </c>
      <c r="I222" s="172"/>
      <c r="J222" s="169"/>
      <c r="L222" s="14" t="s">
        <v>386</v>
      </c>
      <c r="M222" s="18">
        <v>1000</v>
      </c>
      <c r="N222" s="136"/>
      <c r="O222" s="141"/>
      <c r="Q222" s="14" t="s">
        <v>386</v>
      </c>
      <c r="R222" s="18">
        <v>850</v>
      </c>
      <c r="S222" s="136"/>
      <c r="T222" s="141"/>
    </row>
    <row r="223" spans="2:20" ht="12" customHeight="1" x14ac:dyDescent="0.15">
      <c r="B223" s="162" t="s">
        <v>1462</v>
      </c>
      <c r="C223" s="163"/>
      <c r="D223" s="163"/>
      <c r="E223" s="164"/>
      <c r="G223" s="162"/>
      <c r="H223" s="163"/>
      <c r="I223" s="163"/>
      <c r="J223" s="164"/>
      <c r="L223" s="143" t="s">
        <v>479</v>
      </c>
      <c r="M223" s="144"/>
      <c r="N223" s="144"/>
      <c r="O223" s="145"/>
      <c r="Q223" s="143" t="s">
        <v>479</v>
      </c>
      <c r="R223" s="144"/>
      <c r="S223" s="144"/>
      <c r="T223" s="145"/>
    </row>
    <row r="224" spans="2:20" ht="12" customHeight="1" x14ac:dyDescent="0.15">
      <c r="B224" s="165"/>
      <c r="C224" s="166"/>
      <c r="D224" s="166"/>
      <c r="E224" s="167"/>
      <c r="G224" s="165"/>
      <c r="H224" s="166"/>
      <c r="I224" s="166"/>
      <c r="J224" s="167"/>
      <c r="L224" s="146"/>
      <c r="M224" s="147"/>
      <c r="N224" s="147"/>
      <c r="O224" s="148"/>
      <c r="Q224" s="146"/>
      <c r="R224" s="147"/>
      <c r="S224" s="147"/>
      <c r="T224" s="148"/>
    </row>
    <row r="225" spans="2:20" ht="12" customHeight="1" x14ac:dyDescent="0.15">
      <c r="B225" s="165"/>
      <c r="C225" s="166"/>
      <c r="D225" s="166"/>
      <c r="E225" s="167"/>
      <c r="G225" s="165"/>
      <c r="H225" s="166"/>
      <c r="I225" s="166"/>
      <c r="J225" s="167"/>
      <c r="L225" s="146"/>
      <c r="M225" s="147"/>
      <c r="N225" s="147"/>
      <c r="O225" s="148"/>
      <c r="Q225" s="146"/>
      <c r="R225" s="147"/>
      <c r="S225" s="147"/>
      <c r="T225" s="148"/>
    </row>
    <row r="226" spans="2:20" ht="12" customHeight="1" x14ac:dyDescent="0.15">
      <c r="B226" s="165"/>
      <c r="C226" s="166"/>
      <c r="D226" s="166"/>
      <c r="E226" s="167"/>
      <c r="G226" s="165"/>
      <c r="H226" s="166"/>
      <c r="I226" s="166"/>
      <c r="J226" s="167"/>
      <c r="L226" s="146"/>
      <c r="M226" s="147"/>
      <c r="N226" s="147"/>
      <c r="O226" s="148"/>
      <c r="Q226" s="146"/>
      <c r="R226" s="147"/>
      <c r="S226" s="147"/>
      <c r="T226" s="148"/>
    </row>
    <row r="227" spans="2:20" ht="12" customHeight="1" x14ac:dyDescent="0.15">
      <c r="B227" s="165"/>
      <c r="C227" s="166"/>
      <c r="D227" s="166"/>
      <c r="E227" s="167"/>
      <c r="G227" s="165"/>
      <c r="H227" s="166"/>
      <c r="I227" s="166"/>
      <c r="J227" s="167"/>
      <c r="L227" s="146"/>
      <c r="M227" s="147"/>
      <c r="N227" s="147"/>
      <c r="O227" s="148"/>
      <c r="Q227" s="146"/>
      <c r="R227" s="147"/>
      <c r="S227" s="147"/>
      <c r="T227" s="148"/>
    </row>
    <row r="228" spans="2:20" ht="12" customHeight="1" x14ac:dyDescent="0.15">
      <c r="B228" s="165"/>
      <c r="C228" s="166"/>
      <c r="D228" s="166"/>
      <c r="E228" s="167"/>
      <c r="G228" s="165"/>
      <c r="H228" s="166"/>
      <c r="I228" s="166"/>
      <c r="J228" s="167"/>
      <c r="L228" s="146"/>
      <c r="M228" s="147"/>
      <c r="N228" s="147"/>
      <c r="O228" s="148"/>
      <c r="Q228" s="146"/>
      <c r="R228" s="147"/>
      <c r="S228" s="147"/>
      <c r="T228" s="148"/>
    </row>
    <row r="229" spans="2:20" ht="12" customHeight="1" x14ac:dyDescent="0.15">
      <c r="B229" s="165"/>
      <c r="C229" s="166"/>
      <c r="D229" s="166"/>
      <c r="E229" s="167"/>
      <c r="G229" s="165"/>
      <c r="H229" s="166"/>
      <c r="I229" s="166"/>
      <c r="J229" s="167"/>
      <c r="L229" s="146"/>
      <c r="M229" s="147"/>
      <c r="N229" s="147"/>
      <c r="O229" s="148"/>
      <c r="Q229" s="146"/>
      <c r="R229" s="147"/>
      <c r="S229" s="147"/>
      <c r="T229" s="148"/>
    </row>
    <row r="230" spans="2:20" ht="12" customHeight="1" x14ac:dyDescent="0.15">
      <c r="B230" s="165"/>
      <c r="C230" s="166"/>
      <c r="D230" s="166"/>
      <c r="E230" s="167"/>
      <c r="G230" s="165"/>
      <c r="H230" s="166"/>
      <c r="I230" s="166"/>
      <c r="J230" s="167"/>
      <c r="L230" s="146"/>
      <c r="M230" s="147"/>
      <c r="N230" s="147"/>
      <c r="O230" s="148"/>
      <c r="Q230" s="146"/>
      <c r="R230" s="147"/>
      <c r="S230" s="147"/>
      <c r="T230" s="148"/>
    </row>
    <row r="231" spans="2:20" ht="12" customHeight="1" x14ac:dyDescent="0.15">
      <c r="B231" s="165"/>
      <c r="C231" s="166"/>
      <c r="D231" s="166"/>
      <c r="E231" s="167"/>
      <c r="G231" s="165"/>
      <c r="H231" s="166"/>
      <c r="I231" s="166"/>
      <c r="J231" s="167"/>
      <c r="L231" s="146"/>
      <c r="M231" s="147"/>
      <c r="N231" s="147"/>
      <c r="O231" s="148"/>
      <c r="Q231" s="146"/>
      <c r="R231" s="147"/>
      <c r="S231" s="147"/>
      <c r="T231" s="148"/>
    </row>
    <row r="232" spans="2:20" ht="12" customHeight="1" x14ac:dyDescent="0.15">
      <c r="B232" s="165"/>
      <c r="C232" s="166"/>
      <c r="D232" s="166"/>
      <c r="E232" s="167"/>
      <c r="G232" s="165"/>
      <c r="H232" s="166"/>
      <c r="I232" s="166"/>
      <c r="J232" s="167"/>
      <c r="L232" s="146"/>
      <c r="M232" s="147"/>
      <c r="N232" s="147"/>
      <c r="O232" s="148"/>
      <c r="Q232" s="146"/>
      <c r="R232" s="147"/>
      <c r="S232" s="147"/>
      <c r="T232" s="148"/>
    </row>
    <row r="233" spans="2:20" ht="12" customHeight="1" x14ac:dyDescent="0.15">
      <c r="B233" s="174" t="s">
        <v>780</v>
      </c>
      <c r="C233" s="175"/>
      <c r="D233" s="175"/>
      <c r="E233" s="176"/>
      <c r="G233" s="174" t="s">
        <v>780</v>
      </c>
      <c r="H233" s="175"/>
      <c r="I233" s="175"/>
      <c r="J233" s="176"/>
      <c r="L233" s="155" t="s">
        <v>1463</v>
      </c>
      <c r="M233" s="156"/>
      <c r="N233" s="156"/>
      <c r="O233" s="157"/>
      <c r="Q233" s="155" t="s">
        <v>1463</v>
      </c>
      <c r="R233" s="156"/>
      <c r="S233" s="156"/>
      <c r="T233" s="157"/>
    </row>
  </sheetData>
  <mergeCells count="144">
    <mergeCell ref="B77:E77"/>
    <mergeCell ref="G77:J77"/>
    <mergeCell ref="L77:O77"/>
    <mergeCell ref="Q77:T77"/>
    <mergeCell ref="L67:O76"/>
    <mergeCell ref="Q67:T76"/>
    <mergeCell ref="B103:E103"/>
    <mergeCell ref="G103:J103"/>
    <mergeCell ref="L103:O103"/>
    <mergeCell ref="Q103:T103"/>
    <mergeCell ref="N86:O92"/>
    <mergeCell ref="D86:E92"/>
    <mergeCell ref="B86:C91"/>
    <mergeCell ref="L86:M91"/>
    <mergeCell ref="I86:J92"/>
    <mergeCell ref="S86:T92"/>
    <mergeCell ref="B93:E102"/>
    <mergeCell ref="G93:J102"/>
    <mergeCell ref="Q138:R143"/>
    <mergeCell ref="S138:T144"/>
    <mergeCell ref="I164:J170"/>
    <mergeCell ref="S164:T170"/>
    <mergeCell ref="I138:J144"/>
    <mergeCell ref="G145:J154"/>
    <mergeCell ref="B138:C143"/>
    <mergeCell ref="L138:M143"/>
    <mergeCell ref="D138:E144"/>
    <mergeCell ref="N138:O144"/>
    <mergeCell ref="B164:C169"/>
    <mergeCell ref="L164:M169"/>
    <mergeCell ref="B233:E233"/>
    <mergeCell ref="G233:J233"/>
    <mergeCell ref="L233:O233"/>
    <mergeCell ref="Q233:T233"/>
    <mergeCell ref="B216:C221"/>
    <mergeCell ref="L216:M221"/>
    <mergeCell ref="D216:E222"/>
    <mergeCell ref="N216:O222"/>
    <mergeCell ref="B223:E232"/>
    <mergeCell ref="G216:H221"/>
    <mergeCell ref="Q216:R221"/>
    <mergeCell ref="I216:J222"/>
    <mergeCell ref="S216:T222"/>
    <mergeCell ref="G223:J232"/>
    <mergeCell ref="L223:O232"/>
    <mergeCell ref="Q223:T232"/>
    <mergeCell ref="Q25:T25"/>
    <mergeCell ref="B51:E51"/>
    <mergeCell ref="G51:J51"/>
    <mergeCell ref="L51:O51"/>
    <mergeCell ref="Q51:T51"/>
    <mergeCell ref="B207:E207"/>
    <mergeCell ref="G207:J207"/>
    <mergeCell ref="L207:O207"/>
    <mergeCell ref="Q207:T207"/>
    <mergeCell ref="B129:E129"/>
    <mergeCell ref="G129:J129"/>
    <mergeCell ref="L129:O129"/>
    <mergeCell ref="Q129:T129"/>
    <mergeCell ref="B155:E155"/>
    <mergeCell ref="G155:J155"/>
    <mergeCell ref="L155:O155"/>
    <mergeCell ref="Q155:T155"/>
    <mergeCell ref="B181:E181"/>
    <mergeCell ref="G181:J181"/>
    <mergeCell ref="L181:O181"/>
    <mergeCell ref="Q181:T181"/>
    <mergeCell ref="G164:H169"/>
    <mergeCell ref="Q164:R169"/>
    <mergeCell ref="G138:H143"/>
    <mergeCell ref="G8:H13"/>
    <mergeCell ref="Q8:R13"/>
    <mergeCell ref="L15:O24"/>
    <mergeCell ref="I8:J14"/>
    <mergeCell ref="Q41:T50"/>
    <mergeCell ref="I60:J66"/>
    <mergeCell ref="S60:T66"/>
    <mergeCell ref="B67:E76"/>
    <mergeCell ref="G67:J76"/>
    <mergeCell ref="B60:C65"/>
    <mergeCell ref="L60:M65"/>
    <mergeCell ref="D60:E66"/>
    <mergeCell ref="N60:O66"/>
    <mergeCell ref="G60:H65"/>
    <mergeCell ref="Q60:R65"/>
    <mergeCell ref="G34:H39"/>
    <mergeCell ref="Q34:R39"/>
    <mergeCell ref="B15:E24"/>
    <mergeCell ref="B41:E50"/>
    <mergeCell ref="G41:J50"/>
    <mergeCell ref="L41:O50"/>
    <mergeCell ref="B25:E25"/>
    <mergeCell ref="G25:J25"/>
    <mergeCell ref="L25:O25"/>
    <mergeCell ref="L119:O128"/>
    <mergeCell ref="L93:O102"/>
    <mergeCell ref="Q93:T102"/>
    <mergeCell ref="G112:H117"/>
    <mergeCell ref="Q112:R117"/>
    <mergeCell ref="I112:J118"/>
    <mergeCell ref="S112:T118"/>
    <mergeCell ref="Q119:T128"/>
    <mergeCell ref="B112:C117"/>
    <mergeCell ref="L112:M117"/>
    <mergeCell ref="D112:E118"/>
    <mergeCell ref="N112:O118"/>
    <mergeCell ref="B119:E128"/>
    <mergeCell ref="G119:J128"/>
    <mergeCell ref="B197:E206"/>
    <mergeCell ref="G190:H195"/>
    <mergeCell ref="Q190:R195"/>
    <mergeCell ref="I190:J196"/>
    <mergeCell ref="S190:T196"/>
    <mergeCell ref="G197:J206"/>
    <mergeCell ref="L197:O206"/>
    <mergeCell ref="Q197:T206"/>
    <mergeCell ref="S8:T14"/>
    <mergeCell ref="B34:C39"/>
    <mergeCell ref="L34:M39"/>
    <mergeCell ref="D34:E40"/>
    <mergeCell ref="N34:O40"/>
    <mergeCell ref="Q145:T154"/>
    <mergeCell ref="I34:J40"/>
    <mergeCell ref="S34:T40"/>
    <mergeCell ref="Q15:T24"/>
    <mergeCell ref="B8:C13"/>
    <mergeCell ref="L8:M13"/>
    <mergeCell ref="D8:E14"/>
    <mergeCell ref="N8:O14"/>
    <mergeCell ref="G15:J24"/>
    <mergeCell ref="G86:H91"/>
    <mergeCell ref="Q86:R91"/>
    <mergeCell ref="B171:E180"/>
    <mergeCell ref="D164:E170"/>
    <mergeCell ref="N164:O170"/>
    <mergeCell ref="L145:O154"/>
    <mergeCell ref="B145:E154"/>
    <mergeCell ref="L171:O180"/>
    <mergeCell ref="Q171:T180"/>
    <mergeCell ref="G171:J180"/>
    <mergeCell ref="B190:C195"/>
    <mergeCell ref="L190:M195"/>
    <mergeCell ref="D190:E196"/>
    <mergeCell ref="N190:O196"/>
  </mergeCells>
  <phoneticPr fontId="12" type="noConversion"/>
  <conditionalFormatting sqref="C5">
    <cfRule type="cellIs" dxfId="349" priority="505" operator="equal">
      <formula>"橙色"</formula>
    </cfRule>
    <cfRule type="cellIs" dxfId="348" priority="506" operator="equal">
      <formula>"橙色"</formula>
    </cfRule>
    <cfRule type="cellIs" dxfId="347" priority="507" operator="equal">
      <formula>"红色"</formula>
    </cfRule>
    <cfRule type="cellIs" dxfId="346" priority="508" operator="equal">
      <formula>"紫色"</formula>
    </cfRule>
    <cfRule type="cellIs" dxfId="345" priority="509" operator="equal">
      <formula>"蓝色"</formula>
    </cfRule>
    <cfRule type="cellIs" dxfId="344" priority="510" operator="equal">
      <formula>"绿色"</formula>
    </cfRule>
    <cfRule type="cellIs" dxfId="343" priority="511" operator="equal">
      <formula>"黑色"</formula>
    </cfRule>
  </conditionalFormatting>
  <conditionalFormatting sqref="H5">
    <cfRule type="cellIs" dxfId="342" priority="176" operator="equal">
      <formula>"橙色"</formula>
    </cfRule>
    <cfRule type="cellIs" dxfId="341" priority="177" operator="equal">
      <formula>"橙色"</formula>
    </cfRule>
    <cfRule type="cellIs" dxfId="340" priority="178" operator="equal">
      <formula>"红色"</formula>
    </cfRule>
    <cfRule type="cellIs" dxfId="339" priority="179" operator="equal">
      <formula>"紫色"</formula>
    </cfRule>
    <cfRule type="cellIs" dxfId="338" priority="180" operator="equal">
      <formula>"蓝色"</formula>
    </cfRule>
    <cfRule type="cellIs" dxfId="337" priority="181" operator="equal">
      <formula>"绿色"</formula>
    </cfRule>
    <cfRule type="cellIs" dxfId="336" priority="182" operator="equal">
      <formula>"黑色"</formula>
    </cfRule>
  </conditionalFormatting>
  <conditionalFormatting sqref="M5">
    <cfRule type="cellIs" dxfId="335" priority="169" operator="equal">
      <formula>"橙色"</formula>
    </cfRule>
    <cfRule type="cellIs" dxfId="334" priority="170" operator="equal">
      <formula>"橙色"</formula>
    </cfRule>
    <cfRule type="cellIs" dxfId="333" priority="171" operator="equal">
      <formula>"红色"</formula>
    </cfRule>
    <cfRule type="cellIs" dxfId="332" priority="172" operator="equal">
      <formula>"紫色"</formula>
    </cfRule>
    <cfRule type="cellIs" dxfId="331" priority="173" operator="equal">
      <formula>"蓝色"</formula>
    </cfRule>
    <cfRule type="cellIs" dxfId="330" priority="174" operator="equal">
      <formula>"绿色"</formula>
    </cfRule>
    <cfRule type="cellIs" dxfId="329" priority="175" operator="equal">
      <formula>"黑色"</formula>
    </cfRule>
  </conditionalFormatting>
  <conditionalFormatting sqref="R5">
    <cfRule type="cellIs" dxfId="328" priority="323" operator="equal">
      <formula>"橙色"</formula>
    </cfRule>
    <cfRule type="cellIs" dxfId="327" priority="324" operator="equal">
      <formula>"橙色"</formula>
    </cfRule>
    <cfRule type="cellIs" dxfId="326" priority="325" operator="equal">
      <formula>"红色"</formula>
    </cfRule>
    <cfRule type="cellIs" dxfId="325" priority="326" operator="equal">
      <formula>"紫色"</formula>
    </cfRule>
    <cfRule type="cellIs" dxfId="324" priority="327" operator="equal">
      <formula>"蓝色"</formula>
    </cfRule>
    <cfRule type="cellIs" dxfId="323" priority="328" operator="equal">
      <formula>"绿色"</formula>
    </cfRule>
    <cfRule type="cellIs" dxfId="322" priority="329" operator="equal">
      <formula>"黑色"</formula>
    </cfRule>
  </conditionalFormatting>
  <conditionalFormatting sqref="C31">
    <cfRule type="cellIs" dxfId="321" priority="316" operator="equal">
      <formula>"橙色"</formula>
    </cfRule>
    <cfRule type="cellIs" dxfId="320" priority="317" operator="equal">
      <formula>"橙色"</formula>
    </cfRule>
    <cfRule type="cellIs" dxfId="319" priority="318" operator="equal">
      <formula>"红色"</formula>
    </cfRule>
    <cfRule type="cellIs" dxfId="318" priority="319" operator="equal">
      <formula>"紫色"</formula>
    </cfRule>
    <cfRule type="cellIs" dxfId="317" priority="320" operator="equal">
      <formula>"蓝色"</formula>
    </cfRule>
    <cfRule type="cellIs" dxfId="316" priority="321" operator="equal">
      <formula>"绿色"</formula>
    </cfRule>
    <cfRule type="cellIs" dxfId="315" priority="322" operator="equal">
      <formula>"黑色"</formula>
    </cfRule>
  </conditionalFormatting>
  <conditionalFormatting sqref="H31">
    <cfRule type="cellIs" dxfId="314" priority="309" operator="equal">
      <formula>"橙色"</formula>
    </cfRule>
    <cfRule type="cellIs" dxfId="313" priority="310" operator="equal">
      <formula>"橙色"</formula>
    </cfRule>
    <cfRule type="cellIs" dxfId="312" priority="311" operator="equal">
      <formula>"红色"</formula>
    </cfRule>
    <cfRule type="cellIs" dxfId="311" priority="312" operator="equal">
      <formula>"紫色"</formula>
    </cfRule>
    <cfRule type="cellIs" dxfId="310" priority="313" operator="equal">
      <formula>"蓝色"</formula>
    </cfRule>
    <cfRule type="cellIs" dxfId="309" priority="314" operator="equal">
      <formula>"绿色"</formula>
    </cfRule>
    <cfRule type="cellIs" dxfId="308" priority="315" operator="equal">
      <formula>"黑色"</formula>
    </cfRule>
  </conditionalFormatting>
  <conditionalFormatting sqref="M31">
    <cfRule type="cellIs" dxfId="307" priority="302" operator="equal">
      <formula>"橙色"</formula>
    </cfRule>
    <cfRule type="cellIs" dxfId="306" priority="303" operator="equal">
      <formula>"橙色"</formula>
    </cfRule>
    <cfRule type="cellIs" dxfId="305" priority="304" operator="equal">
      <formula>"红色"</formula>
    </cfRule>
    <cfRule type="cellIs" dxfId="304" priority="305" operator="equal">
      <formula>"紫色"</formula>
    </cfRule>
    <cfRule type="cellIs" dxfId="303" priority="306" operator="equal">
      <formula>"蓝色"</formula>
    </cfRule>
    <cfRule type="cellIs" dxfId="302" priority="307" operator="equal">
      <formula>"绿色"</formula>
    </cfRule>
    <cfRule type="cellIs" dxfId="301" priority="308" operator="equal">
      <formula>"黑色"</formula>
    </cfRule>
  </conditionalFormatting>
  <conditionalFormatting sqref="R31">
    <cfRule type="cellIs" dxfId="300" priority="295" operator="equal">
      <formula>"橙色"</formula>
    </cfRule>
    <cfRule type="cellIs" dxfId="299" priority="296" operator="equal">
      <formula>"橙色"</formula>
    </cfRule>
    <cfRule type="cellIs" dxfId="298" priority="297" operator="equal">
      <formula>"红色"</formula>
    </cfRule>
    <cfRule type="cellIs" dxfId="297" priority="298" operator="equal">
      <formula>"紫色"</formula>
    </cfRule>
    <cfRule type="cellIs" dxfId="296" priority="299" operator="equal">
      <formula>"蓝色"</formula>
    </cfRule>
    <cfRule type="cellIs" dxfId="295" priority="300" operator="equal">
      <formula>"绿色"</formula>
    </cfRule>
    <cfRule type="cellIs" dxfId="294" priority="301" operator="equal">
      <formula>"黑色"</formula>
    </cfRule>
  </conditionalFormatting>
  <conditionalFormatting sqref="C57">
    <cfRule type="cellIs" dxfId="293" priority="288" operator="equal">
      <formula>"橙色"</formula>
    </cfRule>
    <cfRule type="cellIs" dxfId="292" priority="289" operator="equal">
      <formula>"橙色"</formula>
    </cfRule>
    <cfRule type="cellIs" dxfId="291" priority="290" operator="equal">
      <formula>"红色"</formula>
    </cfRule>
    <cfRule type="cellIs" dxfId="290" priority="291" operator="equal">
      <formula>"紫色"</formula>
    </cfRule>
    <cfRule type="cellIs" dxfId="289" priority="292" operator="equal">
      <formula>"蓝色"</formula>
    </cfRule>
    <cfRule type="cellIs" dxfId="288" priority="293" operator="equal">
      <formula>"绿色"</formula>
    </cfRule>
    <cfRule type="cellIs" dxfId="287" priority="294" operator="equal">
      <formula>"黑色"</formula>
    </cfRule>
  </conditionalFormatting>
  <conditionalFormatting sqref="H57">
    <cfRule type="cellIs" dxfId="286" priority="281" operator="equal">
      <formula>"橙色"</formula>
    </cfRule>
    <cfRule type="cellIs" dxfId="285" priority="282" operator="equal">
      <formula>"橙色"</formula>
    </cfRule>
    <cfRule type="cellIs" dxfId="284" priority="283" operator="equal">
      <formula>"红色"</formula>
    </cfRule>
    <cfRule type="cellIs" dxfId="283" priority="284" operator="equal">
      <formula>"紫色"</formula>
    </cfRule>
    <cfRule type="cellIs" dxfId="282" priority="285" operator="equal">
      <formula>"蓝色"</formula>
    </cfRule>
    <cfRule type="cellIs" dxfId="281" priority="286" operator="equal">
      <formula>"绿色"</formula>
    </cfRule>
    <cfRule type="cellIs" dxfId="280" priority="287" operator="equal">
      <formula>"黑色"</formula>
    </cfRule>
  </conditionalFormatting>
  <conditionalFormatting sqref="M57">
    <cfRule type="cellIs" dxfId="279" priority="274" operator="equal">
      <formula>"橙色"</formula>
    </cfRule>
    <cfRule type="cellIs" dxfId="278" priority="275" operator="equal">
      <formula>"橙色"</formula>
    </cfRule>
    <cfRule type="cellIs" dxfId="277" priority="276" operator="equal">
      <formula>"红色"</formula>
    </cfRule>
    <cfRule type="cellIs" dxfId="276" priority="277" operator="equal">
      <formula>"紫色"</formula>
    </cfRule>
    <cfRule type="cellIs" dxfId="275" priority="278" operator="equal">
      <formula>"蓝色"</formula>
    </cfRule>
    <cfRule type="cellIs" dxfId="274" priority="279" operator="equal">
      <formula>"绿色"</formula>
    </cfRule>
    <cfRule type="cellIs" dxfId="273" priority="280" operator="equal">
      <formula>"黑色"</formula>
    </cfRule>
  </conditionalFormatting>
  <conditionalFormatting sqref="R57">
    <cfRule type="cellIs" dxfId="272" priority="267" operator="equal">
      <formula>"橙色"</formula>
    </cfRule>
    <cfRule type="cellIs" dxfId="271" priority="268" operator="equal">
      <formula>"橙色"</formula>
    </cfRule>
    <cfRule type="cellIs" dxfId="270" priority="269" operator="equal">
      <formula>"红色"</formula>
    </cfRule>
    <cfRule type="cellIs" dxfId="269" priority="270" operator="equal">
      <formula>"紫色"</formula>
    </cfRule>
    <cfRule type="cellIs" dxfId="268" priority="271" operator="equal">
      <formula>"蓝色"</formula>
    </cfRule>
    <cfRule type="cellIs" dxfId="267" priority="272" operator="equal">
      <formula>"绿色"</formula>
    </cfRule>
    <cfRule type="cellIs" dxfId="266" priority="273" operator="equal">
      <formula>"黑色"</formula>
    </cfRule>
  </conditionalFormatting>
  <conditionalFormatting sqref="C83">
    <cfRule type="cellIs" dxfId="265" priority="260" operator="equal">
      <formula>"橙色"</formula>
    </cfRule>
    <cfRule type="cellIs" dxfId="264" priority="261" operator="equal">
      <formula>"橙色"</formula>
    </cfRule>
    <cfRule type="cellIs" dxfId="263" priority="262" operator="equal">
      <formula>"红色"</formula>
    </cfRule>
    <cfRule type="cellIs" dxfId="262" priority="263" operator="equal">
      <formula>"紫色"</formula>
    </cfRule>
    <cfRule type="cellIs" dxfId="261" priority="264" operator="equal">
      <formula>"蓝色"</formula>
    </cfRule>
    <cfRule type="cellIs" dxfId="260" priority="265" operator="equal">
      <formula>"绿色"</formula>
    </cfRule>
    <cfRule type="cellIs" dxfId="259" priority="266" operator="equal">
      <formula>"黑色"</formula>
    </cfRule>
  </conditionalFormatting>
  <conditionalFormatting sqref="H83">
    <cfRule type="cellIs" dxfId="258" priority="253" operator="equal">
      <formula>"橙色"</formula>
    </cfRule>
    <cfRule type="cellIs" dxfId="257" priority="254" operator="equal">
      <formula>"橙色"</formula>
    </cfRule>
    <cfRule type="cellIs" dxfId="256" priority="255" operator="equal">
      <formula>"红色"</formula>
    </cfRule>
    <cfRule type="cellIs" dxfId="255" priority="256" operator="equal">
      <formula>"紫色"</formula>
    </cfRule>
    <cfRule type="cellIs" dxfId="254" priority="257" operator="equal">
      <formula>"蓝色"</formula>
    </cfRule>
    <cfRule type="cellIs" dxfId="253" priority="258" operator="equal">
      <formula>"绿色"</formula>
    </cfRule>
    <cfRule type="cellIs" dxfId="252" priority="259" operator="equal">
      <formula>"黑色"</formula>
    </cfRule>
  </conditionalFormatting>
  <conditionalFormatting sqref="M83">
    <cfRule type="cellIs" dxfId="251" priority="246" operator="equal">
      <formula>"橙色"</formula>
    </cfRule>
    <cfRule type="cellIs" dxfId="250" priority="247" operator="equal">
      <formula>"橙色"</formula>
    </cfRule>
    <cfRule type="cellIs" dxfId="249" priority="248" operator="equal">
      <formula>"红色"</formula>
    </cfRule>
    <cfRule type="cellIs" dxfId="248" priority="249" operator="equal">
      <formula>"紫色"</formula>
    </cfRule>
    <cfRule type="cellIs" dxfId="247" priority="250" operator="equal">
      <formula>"蓝色"</formula>
    </cfRule>
    <cfRule type="cellIs" dxfId="246" priority="251" operator="equal">
      <formula>"绿色"</formula>
    </cfRule>
    <cfRule type="cellIs" dxfId="245" priority="252" operator="equal">
      <formula>"黑色"</formula>
    </cfRule>
  </conditionalFormatting>
  <conditionalFormatting sqref="R83">
    <cfRule type="cellIs" dxfId="244" priority="239" operator="equal">
      <formula>"橙色"</formula>
    </cfRule>
    <cfRule type="cellIs" dxfId="243" priority="240" operator="equal">
      <formula>"橙色"</formula>
    </cfRule>
    <cfRule type="cellIs" dxfId="242" priority="241" operator="equal">
      <formula>"红色"</formula>
    </cfRule>
    <cfRule type="cellIs" dxfId="241" priority="242" operator="equal">
      <formula>"紫色"</formula>
    </cfRule>
    <cfRule type="cellIs" dxfId="240" priority="243" operator="equal">
      <formula>"蓝色"</formula>
    </cfRule>
    <cfRule type="cellIs" dxfId="239" priority="244" operator="equal">
      <formula>"绿色"</formula>
    </cfRule>
    <cfRule type="cellIs" dxfId="238" priority="245" operator="equal">
      <formula>"黑色"</formula>
    </cfRule>
  </conditionalFormatting>
  <conditionalFormatting sqref="C109">
    <cfRule type="cellIs" dxfId="237" priority="85" operator="equal">
      <formula>"金色"</formula>
    </cfRule>
    <cfRule type="cellIs" dxfId="236" priority="86" operator="equal">
      <formula>"橙色"</formula>
    </cfRule>
    <cfRule type="cellIs" dxfId="235" priority="87" operator="equal">
      <formula>"红色"</formula>
    </cfRule>
    <cfRule type="cellIs" dxfId="234" priority="88" operator="equal">
      <formula>"紫色"</formula>
    </cfRule>
    <cfRule type="cellIs" dxfId="233" priority="89" operator="equal">
      <formula>"蓝色"</formula>
    </cfRule>
    <cfRule type="cellIs" dxfId="232" priority="90" operator="equal">
      <formula>"绿色"</formula>
    </cfRule>
    <cfRule type="cellIs" dxfId="231" priority="91" operator="equal">
      <formula>"黑色"</formula>
    </cfRule>
  </conditionalFormatting>
  <conditionalFormatting sqref="H109">
    <cfRule type="cellIs" dxfId="230" priority="148" operator="equal">
      <formula>"橙色"</formula>
    </cfRule>
    <cfRule type="cellIs" dxfId="229" priority="149" operator="equal">
      <formula>"橙色"</formula>
    </cfRule>
    <cfRule type="cellIs" dxfId="228" priority="150" operator="equal">
      <formula>"红色"</formula>
    </cfRule>
    <cfRule type="cellIs" dxfId="227" priority="151" operator="equal">
      <formula>"紫色"</formula>
    </cfRule>
    <cfRule type="cellIs" dxfId="226" priority="152" operator="equal">
      <formula>"蓝色"</formula>
    </cfRule>
    <cfRule type="cellIs" dxfId="225" priority="153" operator="equal">
      <formula>"绿色"</formula>
    </cfRule>
    <cfRule type="cellIs" dxfId="224" priority="154" operator="equal">
      <formula>"黑色"</formula>
    </cfRule>
  </conditionalFormatting>
  <conditionalFormatting sqref="M109">
    <cfRule type="cellIs" dxfId="223" priority="141" operator="equal">
      <formula>"橙色"</formula>
    </cfRule>
    <cfRule type="cellIs" dxfId="222" priority="142" operator="equal">
      <formula>"橙色"</formula>
    </cfRule>
    <cfRule type="cellIs" dxfId="221" priority="143" operator="equal">
      <formula>"红色"</formula>
    </cfRule>
    <cfRule type="cellIs" dxfId="220" priority="144" operator="equal">
      <formula>"紫色"</formula>
    </cfRule>
    <cfRule type="cellIs" dxfId="219" priority="145" operator="equal">
      <formula>"蓝色"</formula>
    </cfRule>
    <cfRule type="cellIs" dxfId="218" priority="146" operator="equal">
      <formula>"绿色"</formula>
    </cfRule>
    <cfRule type="cellIs" dxfId="217" priority="147" operator="equal">
      <formula>"黑色"</formula>
    </cfRule>
  </conditionalFormatting>
  <conditionalFormatting sqref="R109">
    <cfRule type="cellIs" dxfId="216" priority="127" operator="equal">
      <formula>"橙色"</formula>
    </cfRule>
    <cfRule type="cellIs" dxfId="215" priority="128" operator="equal">
      <formula>"橙色"</formula>
    </cfRule>
    <cfRule type="cellIs" dxfId="214" priority="129" operator="equal">
      <formula>"红色"</formula>
    </cfRule>
    <cfRule type="cellIs" dxfId="213" priority="130" operator="equal">
      <formula>"紫色"</formula>
    </cfRule>
    <cfRule type="cellIs" dxfId="212" priority="131" operator="equal">
      <formula>"蓝色"</formula>
    </cfRule>
    <cfRule type="cellIs" dxfId="211" priority="132" operator="equal">
      <formula>"绿色"</formula>
    </cfRule>
    <cfRule type="cellIs" dxfId="210" priority="133" operator="equal">
      <formula>"黑色"</formula>
    </cfRule>
  </conditionalFormatting>
  <conditionalFormatting sqref="C135">
    <cfRule type="cellIs" dxfId="209" priority="120" operator="equal">
      <formula>"橙色"</formula>
    </cfRule>
    <cfRule type="cellIs" dxfId="208" priority="121" operator="equal">
      <formula>"橙色"</formula>
    </cfRule>
    <cfRule type="cellIs" dxfId="207" priority="122" operator="equal">
      <formula>"红色"</formula>
    </cfRule>
    <cfRule type="cellIs" dxfId="206" priority="123" operator="equal">
      <formula>"紫色"</formula>
    </cfRule>
    <cfRule type="cellIs" dxfId="205" priority="124" operator="equal">
      <formula>"蓝色"</formula>
    </cfRule>
    <cfRule type="cellIs" dxfId="204" priority="125" operator="equal">
      <formula>"绿色"</formula>
    </cfRule>
    <cfRule type="cellIs" dxfId="203" priority="126" operator="equal">
      <formula>"黑色"</formula>
    </cfRule>
  </conditionalFormatting>
  <conditionalFormatting sqref="H135">
    <cfRule type="cellIs" dxfId="202" priority="113" operator="equal">
      <formula>"橙色"</formula>
    </cfRule>
    <cfRule type="cellIs" dxfId="201" priority="114" operator="equal">
      <formula>"橙色"</formula>
    </cfRule>
    <cfRule type="cellIs" dxfId="200" priority="115" operator="equal">
      <formula>"红色"</formula>
    </cfRule>
    <cfRule type="cellIs" dxfId="199" priority="116" operator="equal">
      <formula>"紫色"</formula>
    </cfRule>
    <cfRule type="cellIs" dxfId="198" priority="117" operator="equal">
      <formula>"蓝色"</formula>
    </cfRule>
    <cfRule type="cellIs" dxfId="197" priority="118" operator="equal">
      <formula>"绿色"</formula>
    </cfRule>
    <cfRule type="cellIs" dxfId="196" priority="119" operator="equal">
      <formula>"黑色"</formula>
    </cfRule>
  </conditionalFormatting>
  <conditionalFormatting sqref="M135">
    <cfRule type="cellIs" dxfId="195" priority="106" operator="equal">
      <formula>"金色"</formula>
    </cfRule>
    <cfRule type="cellIs" dxfId="194" priority="107" operator="equal">
      <formula>"橙色"</formula>
    </cfRule>
    <cfRule type="cellIs" dxfId="193" priority="108" operator="equal">
      <formula>"红色"</formula>
    </cfRule>
    <cfRule type="cellIs" dxfId="192" priority="109" operator="equal">
      <formula>"紫色"</formula>
    </cfRule>
    <cfRule type="cellIs" dxfId="191" priority="110" operator="equal">
      <formula>"蓝色"</formula>
    </cfRule>
    <cfRule type="cellIs" dxfId="190" priority="111" operator="equal">
      <formula>"绿色"</formula>
    </cfRule>
    <cfRule type="cellIs" dxfId="189" priority="112" operator="equal">
      <formula>"黑色"</formula>
    </cfRule>
  </conditionalFormatting>
  <conditionalFormatting sqref="R135">
    <cfRule type="cellIs" dxfId="188" priority="64" operator="equal">
      <formula>"橙色"</formula>
    </cfRule>
    <cfRule type="cellIs" dxfId="187" priority="65" operator="equal">
      <formula>"橙色"</formula>
    </cfRule>
    <cfRule type="cellIs" dxfId="186" priority="66" operator="equal">
      <formula>"红色"</formula>
    </cfRule>
    <cfRule type="cellIs" dxfId="185" priority="67" operator="equal">
      <formula>"紫色"</formula>
    </cfRule>
    <cfRule type="cellIs" dxfId="184" priority="68" operator="equal">
      <formula>"蓝色"</formula>
    </cfRule>
    <cfRule type="cellIs" dxfId="183" priority="69" operator="equal">
      <formula>"绿色"</formula>
    </cfRule>
    <cfRule type="cellIs" dxfId="182" priority="70" operator="equal">
      <formula>"黑色"</formula>
    </cfRule>
  </conditionalFormatting>
  <conditionalFormatting sqref="C161">
    <cfRule type="cellIs" dxfId="181" priority="92" operator="equal">
      <formula>"金色"</formula>
    </cfRule>
    <cfRule type="cellIs" dxfId="180" priority="93" operator="equal">
      <formula>"橙色"</formula>
    </cfRule>
    <cfRule type="cellIs" dxfId="179" priority="94" operator="equal">
      <formula>"红色"</formula>
    </cfRule>
    <cfRule type="cellIs" dxfId="178" priority="95" operator="equal">
      <formula>"紫色"</formula>
    </cfRule>
    <cfRule type="cellIs" dxfId="177" priority="96" operator="equal">
      <formula>"蓝色"</formula>
    </cfRule>
    <cfRule type="cellIs" dxfId="176" priority="97" operator="equal">
      <formula>"绿色"</formula>
    </cfRule>
    <cfRule type="cellIs" dxfId="175" priority="98" operator="equal">
      <formula>"黑色"</formula>
    </cfRule>
  </conditionalFormatting>
  <conditionalFormatting sqref="H161">
    <cfRule type="cellIs" dxfId="174" priority="78" operator="equal">
      <formula>"金色"</formula>
    </cfRule>
    <cfRule type="cellIs" dxfId="173" priority="79" operator="equal">
      <formula>"橙色"</formula>
    </cfRule>
    <cfRule type="cellIs" dxfId="172" priority="80" operator="equal">
      <formula>"红色"</formula>
    </cfRule>
    <cfRule type="cellIs" dxfId="171" priority="81" operator="equal">
      <formula>"紫色"</formula>
    </cfRule>
    <cfRule type="cellIs" dxfId="170" priority="82" operator="equal">
      <formula>"蓝色"</formula>
    </cfRule>
    <cfRule type="cellIs" dxfId="169" priority="83" operator="equal">
      <formula>"绿色"</formula>
    </cfRule>
    <cfRule type="cellIs" dxfId="168" priority="84" operator="equal">
      <formula>"黑色"</formula>
    </cfRule>
  </conditionalFormatting>
  <conditionalFormatting sqref="M161">
    <cfRule type="cellIs" dxfId="167" priority="71" operator="equal">
      <formula>"金色"</formula>
    </cfRule>
    <cfRule type="cellIs" dxfId="166" priority="72" operator="equal">
      <formula>"橙色"</formula>
    </cfRule>
    <cfRule type="cellIs" dxfId="165" priority="73" operator="equal">
      <formula>"红色"</formula>
    </cfRule>
    <cfRule type="cellIs" dxfId="164" priority="74" operator="equal">
      <formula>"紫色"</formula>
    </cfRule>
    <cfRule type="cellIs" dxfId="163" priority="75" operator="equal">
      <formula>"蓝色"</formula>
    </cfRule>
    <cfRule type="cellIs" dxfId="162" priority="76" operator="equal">
      <formula>"绿色"</formula>
    </cfRule>
    <cfRule type="cellIs" dxfId="161" priority="77" operator="equal">
      <formula>"黑色"</formula>
    </cfRule>
  </conditionalFormatting>
  <conditionalFormatting sqref="R161">
    <cfRule type="cellIs" dxfId="160" priority="57" operator="equal">
      <formula>"橙色"</formula>
    </cfRule>
    <cfRule type="cellIs" dxfId="159" priority="58" operator="equal">
      <formula>"橙色"</formula>
    </cfRule>
    <cfRule type="cellIs" dxfId="158" priority="59" operator="equal">
      <formula>"红色"</formula>
    </cfRule>
    <cfRule type="cellIs" dxfId="157" priority="60" operator="equal">
      <formula>"紫色"</formula>
    </cfRule>
    <cfRule type="cellIs" dxfId="156" priority="61" operator="equal">
      <formula>"蓝色"</formula>
    </cfRule>
    <cfRule type="cellIs" dxfId="155" priority="62" operator="equal">
      <formula>"绿色"</formula>
    </cfRule>
    <cfRule type="cellIs" dxfId="154" priority="63" operator="equal">
      <formula>"黑色"</formula>
    </cfRule>
  </conditionalFormatting>
  <conditionalFormatting sqref="C187">
    <cfRule type="cellIs" dxfId="153" priority="50" operator="equal">
      <formula>"橙色"</formula>
    </cfRule>
    <cfRule type="cellIs" dxfId="152" priority="51" operator="equal">
      <formula>"橙色"</formula>
    </cfRule>
    <cfRule type="cellIs" dxfId="151" priority="52" operator="equal">
      <formula>"红色"</formula>
    </cfRule>
    <cfRule type="cellIs" dxfId="150" priority="53" operator="equal">
      <formula>"紫色"</formula>
    </cfRule>
    <cfRule type="cellIs" dxfId="149" priority="54" operator="equal">
      <formula>"蓝色"</formula>
    </cfRule>
    <cfRule type="cellIs" dxfId="148" priority="55" operator="equal">
      <formula>"绿色"</formula>
    </cfRule>
    <cfRule type="cellIs" dxfId="147" priority="56" operator="equal">
      <formula>"黑色"</formula>
    </cfRule>
  </conditionalFormatting>
  <conditionalFormatting sqref="H187">
    <cfRule type="cellIs" dxfId="146" priority="43" operator="equal">
      <formula>"橙色"</formula>
    </cfRule>
    <cfRule type="cellIs" dxfId="145" priority="44" operator="equal">
      <formula>"橙色"</formula>
    </cfRule>
    <cfRule type="cellIs" dxfId="144" priority="45" operator="equal">
      <formula>"红色"</formula>
    </cfRule>
    <cfRule type="cellIs" dxfId="143" priority="46" operator="equal">
      <formula>"紫色"</formula>
    </cfRule>
    <cfRule type="cellIs" dxfId="142" priority="47" operator="equal">
      <formula>"蓝色"</formula>
    </cfRule>
    <cfRule type="cellIs" dxfId="141" priority="48" operator="equal">
      <formula>"绿色"</formula>
    </cfRule>
    <cfRule type="cellIs" dxfId="140" priority="49" operator="equal">
      <formula>"黑色"</formula>
    </cfRule>
  </conditionalFormatting>
  <conditionalFormatting sqref="M187">
    <cfRule type="cellIs" dxfId="139" priority="36" operator="equal">
      <formula>"橙色"</formula>
    </cfRule>
    <cfRule type="cellIs" dxfId="138" priority="37" operator="equal">
      <formula>"橙色"</formula>
    </cfRule>
    <cfRule type="cellIs" dxfId="137" priority="38" operator="equal">
      <formula>"红色"</formula>
    </cfRule>
    <cfRule type="cellIs" dxfId="136" priority="39" operator="equal">
      <formula>"紫色"</formula>
    </cfRule>
    <cfRule type="cellIs" dxfId="135" priority="40" operator="equal">
      <formula>"蓝色"</formula>
    </cfRule>
    <cfRule type="cellIs" dxfId="134" priority="41" operator="equal">
      <formula>"绿色"</formula>
    </cfRule>
    <cfRule type="cellIs" dxfId="133" priority="42" operator="equal">
      <formula>"黑色"</formula>
    </cfRule>
  </conditionalFormatting>
  <conditionalFormatting sqref="R187">
    <cfRule type="cellIs" dxfId="132" priority="29" operator="equal">
      <formula>"橙色"</formula>
    </cfRule>
    <cfRule type="cellIs" dxfId="131" priority="30" operator="equal">
      <formula>"橙色"</formula>
    </cfRule>
    <cfRule type="cellIs" dxfId="130" priority="31" operator="equal">
      <formula>"红色"</formula>
    </cfRule>
    <cfRule type="cellIs" dxfId="129" priority="32" operator="equal">
      <formula>"紫色"</formula>
    </cfRule>
    <cfRule type="cellIs" dxfId="128" priority="33" operator="equal">
      <formula>"蓝色"</formula>
    </cfRule>
    <cfRule type="cellIs" dxfId="127" priority="34" operator="equal">
      <formula>"绿色"</formula>
    </cfRule>
    <cfRule type="cellIs" dxfId="126" priority="35" operator="equal">
      <formula>"黑色"</formula>
    </cfRule>
  </conditionalFormatting>
  <conditionalFormatting sqref="C213">
    <cfRule type="cellIs" dxfId="125" priority="22" operator="equal">
      <formula>"橙色"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H213">
    <cfRule type="cellIs" dxfId="118" priority="15" operator="equal">
      <formula>"橙色"</formula>
    </cfRule>
    <cfRule type="cellIs" dxfId="117" priority="16" operator="equal">
      <formula>"橙色"</formula>
    </cfRule>
    <cfRule type="cellIs" dxfId="116" priority="17" operator="equal">
      <formula>"红色"</formula>
    </cfRule>
    <cfRule type="cellIs" dxfId="115" priority="18" operator="equal">
      <formula>"紫色"</formula>
    </cfRule>
    <cfRule type="cellIs" dxfId="114" priority="19" operator="equal">
      <formula>"蓝色"</formula>
    </cfRule>
    <cfRule type="cellIs" dxfId="113" priority="20" operator="equal">
      <formula>"绿色"</formula>
    </cfRule>
    <cfRule type="cellIs" dxfId="112" priority="21" operator="equal">
      <formula>"黑色"</formula>
    </cfRule>
  </conditionalFormatting>
  <conditionalFormatting sqref="M213">
    <cfRule type="cellIs" dxfId="111" priority="8" operator="equal">
      <formula>"橙色"</formula>
    </cfRule>
    <cfRule type="cellIs" dxfId="110" priority="9" operator="equal">
      <formula>"橙色"</formula>
    </cfRule>
    <cfRule type="cellIs" dxfId="109" priority="10" operator="equal">
      <formula>"红色"</formula>
    </cfRule>
    <cfRule type="cellIs" dxfId="108" priority="11" operator="equal">
      <formula>"紫色"</formula>
    </cfRule>
    <cfRule type="cellIs" dxfId="107" priority="12" operator="equal">
      <formula>"蓝色"</formula>
    </cfRule>
    <cfRule type="cellIs" dxfId="106" priority="13" operator="equal">
      <formula>"绿色"</formula>
    </cfRule>
    <cfRule type="cellIs" dxfId="105" priority="14" operator="equal">
      <formula>"黑色"</formula>
    </cfRule>
  </conditionalFormatting>
  <conditionalFormatting sqref="R213">
    <cfRule type="cellIs" dxfId="104" priority="1" operator="equal">
      <formula>"橙色"</formula>
    </cfRule>
    <cfRule type="cellIs" dxfId="103" priority="2" operator="equal">
      <formula>"橙色"</formula>
    </cfRule>
    <cfRule type="cellIs" dxfId="102" priority="3" operator="equal">
      <formula>"红色"</formula>
    </cfRule>
    <cfRule type="cellIs" dxfId="101" priority="4" operator="equal">
      <formula>"紫色"</formula>
    </cfRule>
    <cfRule type="cellIs" dxfId="100" priority="5" operator="equal">
      <formula>"蓝色"</formula>
    </cfRule>
    <cfRule type="cellIs" dxfId="99" priority="6" operator="equal">
      <formula>"绿色"</formula>
    </cfRule>
    <cfRule type="cellIs" dxfId="9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xr:uid="{00000000-0002-0000-0C00-000000000000}">
      <formula1>"[下拉],魔导器,魔导武器"</formula1>
    </dataValidation>
    <dataValidation type="list" allowBlank="1" showInputMessage="1" showErrorMessage="1" sqref="D3 I3 N3 S3 D29 I29 N29 S29 D55 I55 N55 S55 D81 I81 N81 S81 D107 I107 N107 S107 D133 I133 N133 S133 D159 I159 N159 S159 D185 I185 N185 S185 D211 I211 N211 S211" xr:uid="{00000000-0002-0000-0C00-000001000000}">
      <formula1>"[下拉],长柄魔导器,中柄魔导器,短柄魔导器,无柄魔导器,共生体魔导器"</formula1>
    </dataValidation>
    <dataValidation allowBlank="1" showInputMessage="1" showErrorMessage="1" sqref="E3 J3 O3 T3 E29 J29 O29 T29 E55 J55 O55 T55 E81 J81 O81 T81 E107 J107 O107 T107 E133 J133 O133 E159 J159 O159 T159 E185 J185 O185 T185 E211 J211 O211 T211" xr:uid="{00000000-0002-0000-0C00-000002000000}"/>
    <dataValidation type="list" allowBlank="1" showInputMessage="1" showErrorMessage="1" sqref="E4 J4 O4 T4 E30 J30 O30 T30 E56 J56 O56 T56 E82 J82 O82 T82 E108 J108 O108 T108 E134 J134 O134 E160 J160 O160 E186 J186 O186 T186 E212 J212 O212 T212" xr:uid="{00000000-0002-0000-0C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4"/>
  <dimension ref="B2:T25"/>
  <sheetViews>
    <sheetView workbookViewId="0">
      <selection activeCell="C366" sqref="C366"/>
    </sheetView>
  </sheetViews>
  <sheetFormatPr defaultColWidth="8.875" defaultRowHeight="12" customHeight="1" x14ac:dyDescent="0.15"/>
  <cols>
    <col min="1" max="16384" width="8.875" style="1"/>
  </cols>
  <sheetData>
    <row r="2" spans="2:20" ht="12" customHeight="1" x14ac:dyDescent="0.15">
      <c r="B2" s="2" t="s">
        <v>364</v>
      </c>
      <c r="C2" s="3" t="s">
        <v>40</v>
      </c>
      <c r="D2" s="4" t="s">
        <v>365</v>
      </c>
      <c r="E2" s="5" t="str">
        <f>E3</f>
        <v>共生体</v>
      </c>
      <c r="G2" s="2" t="s">
        <v>364</v>
      </c>
      <c r="H2" s="3" t="s">
        <v>67</v>
      </c>
      <c r="I2" s="4" t="s">
        <v>365</v>
      </c>
      <c r="J2" s="5" t="str">
        <f>J3</f>
        <v>共生体剑</v>
      </c>
      <c r="L2" s="2" t="s">
        <v>364</v>
      </c>
      <c r="M2" s="3" t="s">
        <v>54</v>
      </c>
      <c r="N2" s="4" t="s">
        <v>365</v>
      </c>
      <c r="O2" s="5" t="str">
        <f>O3</f>
        <v>共生体</v>
      </c>
      <c r="Q2" s="2" t="s">
        <v>364</v>
      </c>
      <c r="R2" s="3" t="s">
        <v>16</v>
      </c>
      <c r="S2" s="4" t="s">
        <v>365</v>
      </c>
      <c r="T2" s="5" t="str">
        <f>T3</f>
        <v>短刀</v>
      </c>
    </row>
    <row r="3" spans="2:20" ht="12" customHeight="1" x14ac:dyDescent="0.15">
      <c r="B3" s="6" t="s">
        <v>366</v>
      </c>
      <c r="C3" s="7" t="s">
        <v>367</v>
      </c>
      <c r="D3" s="7" t="s">
        <v>1026</v>
      </c>
      <c r="E3" s="8" t="s">
        <v>13</v>
      </c>
      <c r="G3" s="6" t="s">
        <v>366</v>
      </c>
      <c r="H3" s="7" t="s">
        <v>367</v>
      </c>
      <c r="I3" s="7" t="s">
        <v>368</v>
      </c>
      <c r="J3" s="8" t="s">
        <v>1464</v>
      </c>
      <c r="L3" s="6" t="s">
        <v>366</v>
      </c>
      <c r="M3" s="7" t="s">
        <v>367</v>
      </c>
      <c r="N3" s="7" t="s">
        <v>687</v>
      </c>
      <c r="O3" s="8" t="s">
        <v>13</v>
      </c>
      <c r="Q3" s="6" t="s">
        <v>366</v>
      </c>
      <c r="R3" s="7" t="s">
        <v>367</v>
      </c>
      <c r="S3" s="7" t="s">
        <v>484</v>
      </c>
      <c r="T3" s="8" t="s">
        <v>645</v>
      </c>
    </row>
    <row r="4" spans="2:20" ht="12" customHeight="1" x14ac:dyDescent="0.15">
      <c r="B4" s="6" t="s">
        <v>370</v>
      </c>
      <c r="C4" s="9" t="str">
        <f>IF(E4/10&lt;1,"",E4/10&amp;"D5")&amp;IF(E5/5&lt;1,"","+"&amp;INT(E5/5))</f>
        <v/>
      </c>
      <c r="D4" s="10" t="s">
        <v>371</v>
      </c>
      <c r="E4" s="11">
        <v>0</v>
      </c>
      <c r="G4" s="6" t="s">
        <v>370</v>
      </c>
      <c r="H4" s="9" t="str">
        <f>IF(J4/10&lt;1,"",J4/10&amp;"D5")&amp;IF(J5/5&lt;1,"","+"&amp;INT(J5/5))</f>
        <v>15D5+10</v>
      </c>
      <c r="I4" s="10" t="s">
        <v>371</v>
      </c>
      <c r="J4" s="11">
        <v>150</v>
      </c>
      <c r="L4" s="6" t="s">
        <v>370</v>
      </c>
      <c r="M4" s="9" t="str">
        <f>IF(O4/10&lt;1,"",O4/10&amp;"D5")&amp;IF(O5/5&lt;1,"","+"&amp;INT(O5/5))</f>
        <v>30D5+10</v>
      </c>
      <c r="N4" s="10" t="s">
        <v>371</v>
      </c>
      <c r="O4" s="11">
        <v>300</v>
      </c>
      <c r="Q4" s="6" t="s">
        <v>370</v>
      </c>
      <c r="R4" s="9" t="str">
        <f>IF(T4/10&lt;1,"",T4/10&amp;"D5")&amp;IF(T5/5&lt;1,"","+"&amp;INT(T5/5))</f>
        <v>+4</v>
      </c>
      <c r="S4" s="10" t="s">
        <v>371</v>
      </c>
      <c r="T4" s="11">
        <v>0</v>
      </c>
    </row>
    <row r="5" spans="2:20" ht="12" customHeight="1" x14ac:dyDescent="0.15">
      <c r="B5" s="6" t="s">
        <v>372</v>
      </c>
      <c r="C5" s="12" t="str">
        <f>LOOKUP(C6,{0,201,401,601,901,1201,1501;"黑色","绿色","蓝色","紫色","红色","橙色","金色"})</f>
        <v>黑色</v>
      </c>
      <c r="D5" s="10" t="s">
        <v>373</v>
      </c>
      <c r="E5" s="13">
        <v>1</v>
      </c>
      <c r="G5" s="6" t="s">
        <v>372</v>
      </c>
      <c r="H5" s="12" t="str">
        <f>LOOKUP(H6,{0,201,401,601,901,1201,1501;"黑色","绿色","蓝色","紫色","红色","橙色","金色"})</f>
        <v>蓝色</v>
      </c>
      <c r="I5" s="10" t="s">
        <v>373</v>
      </c>
      <c r="J5" s="13">
        <v>50</v>
      </c>
      <c r="L5" s="6" t="s">
        <v>372</v>
      </c>
      <c r="M5" s="12" t="str">
        <f>LOOKUP(M6,{0,201,401,601,901,1201,1501;"黑色","绿色","蓝色","紫色","红色","橙色","金色"})</f>
        <v>绿色</v>
      </c>
      <c r="N5" s="10" t="s">
        <v>373</v>
      </c>
      <c r="O5" s="13">
        <v>50</v>
      </c>
      <c r="Q5" s="6" t="s">
        <v>372</v>
      </c>
      <c r="R5" s="12" t="str">
        <f>LOOKUP(R6,{0,201,401,601,901,1201,1501;"黑色","绿色","蓝色","紫色","红色","橙色","金色"})</f>
        <v>黑色</v>
      </c>
      <c r="S5" s="10" t="s">
        <v>373</v>
      </c>
      <c r="T5" s="13">
        <v>20</v>
      </c>
    </row>
    <row r="6" spans="2:20" ht="12" customHeight="1" x14ac:dyDescent="0.15">
      <c r="B6" s="6" t="s">
        <v>374</v>
      </c>
      <c r="C6" s="12">
        <f>C14+E4</f>
        <v>200</v>
      </c>
      <c r="D6" s="10" t="s">
        <v>375</v>
      </c>
      <c r="E6" s="13">
        <v>1</v>
      </c>
      <c r="G6" s="6" t="s">
        <v>374</v>
      </c>
      <c r="H6" s="12">
        <f>H14+J4</f>
        <v>450</v>
      </c>
      <c r="I6" s="10" t="s">
        <v>375</v>
      </c>
      <c r="J6" s="13">
        <v>10</v>
      </c>
      <c r="L6" s="6" t="s">
        <v>374</v>
      </c>
      <c r="M6" s="12">
        <f>M14+O4</f>
        <v>400</v>
      </c>
      <c r="N6" s="10" t="s">
        <v>375</v>
      </c>
      <c r="O6" s="13">
        <v>30</v>
      </c>
      <c r="Q6" s="6" t="s">
        <v>374</v>
      </c>
      <c r="R6" s="12">
        <f>R14+T4</f>
        <v>0</v>
      </c>
      <c r="S6" s="10" t="s">
        <v>375</v>
      </c>
      <c r="T6" s="13">
        <v>5</v>
      </c>
    </row>
    <row r="7" spans="2:20" ht="12" customHeight="1" x14ac:dyDescent="0.15">
      <c r="B7" s="14" t="s">
        <v>376</v>
      </c>
      <c r="C7" s="15">
        <f>C6*20</f>
        <v>4000</v>
      </c>
      <c r="D7" s="16" t="s">
        <v>377</v>
      </c>
      <c r="E7" s="17">
        <f>C6</f>
        <v>200</v>
      </c>
      <c r="G7" s="14" t="s">
        <v>376</v>
      </c>
      <c r="H7" s="15">
        <f>H6*20</f>
        <v>9000</v>
      </c>
      <c r="I7" s="16" t="s">
        <v>377</v>
      </c>
      <c r="J7" s="17">
        <f>H6</f>
        <v>450</v>
      </c>
      <c r="L7" s="14" t="s">
        <v>376</v>
      </c>
      <c r="M7" s="15">
        <f>M6*20</f>
        <v>8000</v>
      </c>
      <c r="N7" s="16" t="s">
        <v>377</v>
      </c>
      <c r="O7" s="17">
        <f>M6</f>
        <v>400</v>
      </c>
      <c r="Q7" s="14" t="s">
        <v>376</v>
      </c>
      <c r="R7" s="15">
        <f>R6*20</f>
        <v>0</v>
      </c>
      <c r="S7" s="16" t="s">
        <v>377</v>
      </c>
      <c r="T7" s="17">
        <f>R6</f>
        <v>0</v>
      </c>
    </row>
    <row r="8" spans="2:20" ht="12" customHeight="1" x14ac:dyDescent="0.15">
      <c r="B8" s="136" t="s">
        <v>1465</v>
      </c>
      <c r="C8" s="137"/>
      <c r="D8" s="140" t="s">
        <v>1466</v>
      </c>
      <c r="E8" s="141"/>
      <c r="G8" s="136" t="s">
        <v>1467</v>
      </c>
      <c r="H8" s="137"/>
      <c r="I8" s="140" t="s">
        <v>1468</v>
      </c>
      <c r="J8" s="141"/>
      <c r="L8" s="136" t="s">
        <v>1469</v>
      </c>
      <c r="M8" s="137"/>
      <c r="N8" s="140" t="s">
        <v>1470</v>
      </c>
      <c r="O8" s="141"/>
      <c r="Q8" s="136" t="s">
        <v>702</v>
      </c>
      <c r="R8" s="137"/>
      <c r="S8" s="140" t="s">
        <v>703</v>
      </c>
      <c r="T8" s="141"/>
    </row>
    <row r="9" spans="2:20" ht="12" customHeight="1" x14ac:dyDescent="0.15">
      <c r="B9" s="136"/>
      <c r="C9" s="137"/>
      <c r="D9" s="140"/>
      <c r="E9" s="141"/>
      <c r="G9" s="136"/>
      <c r="H9" s="137"/>
      <c r="I9" s="140"/>
      <c r="J9" s="141"/>
      <c r="L9" s="136"/>
      <c r="M9" s="137"/>
      <c r="N9" s="140"/>
      <c r="O9" s="141"/>
      <c r="Q9" s="136"/>
      <c r="R9" s="137"/>
      <c r="S9" s="140"/>
      <c r="T9" s="141"/>
    </row>
    <row r="10" spans="2:20" ht="12" customHeight="1" x14ac:dyDescent="0.15">
      <c r="B10" s="136"/>
      <c r="C10" s="137"/>
      <c r="D10" s="140"/>
      <c r="E10" s="141"/>
      <c r="G10" s="136"/>
      <c r="H10" s="137"/>
      <c r="I10" s="140"/>
      <c r="J10" s="141"/>
      <c r="L10" s="136"/>
      <c r="M10" s="137"/>
      <c r="N10" s="140"/>
      <c r="O10" s="141"/>
      <c r="Q10" s="136"/>
      <c r="R10" s="137"/>
      <c r="S10" s="140"/>
      <c r="T10" s="141"/>
    </row>
    <row r="11" spans="2:20" ht="12" customHeight="1" x14ac:dyDescent="0.15">
      <c r="B11" s="136"/>
      <c r="C11" s="137"/>
      <c r="D11" s="140"/>
      <c r="E11" s="141"/>
      <c r="G11" s="136"/>
      <c r="H11" s="137"/>
      <c r="I11" s="140"/>
      <c r="J11" s="141"/>
      <c r="L11" s="136"/>
      <c r="M11" s="137"/>
      <c r="N11" s="140"/>
      <c r="O11" s="141"/>
      <c r="Q11" s="136"/>
      <c r="R11" s="137"/>
      <c r="S11" s="140"/>
      <c r="T11" s="141"/>
    </row>
    <row r="12" spans="2:20" ht="12" customHeight="1" x14ac:dyDescent="0.15">
      <c r="B12" s="136"/>
      <c r="C12" s="137"/>
      <c r="D12" s="140"/>
      <c r="E12" s="141"/>
      <c r="G12" s="136"/>
      <c r="H12" s="137"/>
      <c r="I12" s="140"/>
      <c r="J12" s="141"/>
      <c r="L12" s="136"/>
      <c r="M12" s="137"/>
      <c r="N12" s="140"/>
      <c r="O12" s="141"/>
      <c r="Q12" s="136"/>
      <c r="R12" s="137"/>
      <c r="S12" s="140"/>
      <c r="T12" s="141"/>
    </row>
    <row r="13" spans="2:20" ht="12" customHeight="1" x14ac:dyDescent="0.15">
      <c r="B13" s="138"/>
      <c r="C13" s="139"/>
      <c r="D13" s="140"/>
      <c r="E13" s="141"/>
      <c r="G13" s="138"/>
      <c r="H13" s="139"/>
      <c r="I13" s="140"/>
      <c r="J13" s="141"/>
      <c r="L13" s="138"/>
      <c r="M13" s="139"/>
      <c r="N13" s="140"/>
      <c r="O13" s="141"/>
      <c r="Q13" s="138"/>
      <c r="R13" s="139"/>
      <c r="S13" s="140"/>
      <c r="T13" s="141"/>
    </row>
    <row r="14" spans="2:20" ht="12" customHeight="1" x14ac:dyDescent="0.15">
      <c r="B14" s="14" t="s">
        <v>386</v>
      </c>
      <c r="C14" s="18">
        <v>200</v>
      </c>
      <c r="D14" s="139"/>
      <c r="E14" s="142"/>
      <c r="G14" s="14" t="s">
        <v>386</v>
      </c>
      <c r="H14" s="18">
        <v>300</v>
      </c>
      <c r="I14" s="139"/>
      <c r="J14" s="142"/>
      <c r="L14" s="14" t="s">
        <v>386</v>
      </c>
      <c r="M14" s="18">
        <v>100</v>
      </c>
      <c r="N14" s="139"/>
      <c r="O14" s="142"/>
      <c r="Q14" s="14" t="s">
        <v>386</v>
      </c>
      <c r="R14" s="18">
        <v>0</v>
      </c>
      <c r="S14" s="139"/>
      <c r="T14" s="142"/>
    </row>
    <row r="15" spans="2:20" ht="12" customHeight="1" x14ac:dyDescent="0.15">
      <c r="B15" s="143" t="s">
        <v>1471</v>
      </c>
      <c r="C15" s="144"/>
      <c r="D15" s="144"/>
      <c r="E15" s="145"/>
      <c r="G15" s="143"/>
      <c r="H15" s="144"/>
      <c r="I15" s="144"/>
      <c r="J15" s="145"/>
      <c r="L15" s="143" t="s">
        <v>1472</v>
      </c>
      <c r="M15" s="144"/>
      <c r="N15" s="144"/>
      <c r="O15" s="145"/>
      <c r="Q15" s="143" t="s">
        <v>706</v>
      </c>
      <c r="R15" s="144"/>
      <c r="S15" s="144"/>
      <c r="T15" s="145"/>
    </row>
    <row r="16" spans="2:20" ht="12" customHeight="1" x14ac:dyDescent="0.15">
      <c r="B16" s="146"/>
      <c r="C16" s="147"/>
      <c r="D16" s="147"/>
      <c r="E16" s="148"/>
      <c r="G16" s="146"/>
      <c r="H16" s="147"/>
      <c r="I16" s="147"/>
      <c r="J16" s="148"/>
      <c r="L16" s="146"/>
      <c r="M16" s="147"/>
      <c r="N16" s="147"/>
      <c r="O16" s="148"/>
      <c r="Q16" s="146"/>
      <c r="R16" s="147"/>
      <c r="S16" s="147"/>
      <c r="T16" s="148"/>
    </row>
    <row r="17" spans="2:20" ht="12" customHeight="1" x14ac:dyDescent="0.15">
      <c r="B17" s="146"/>
      <c r="C17" s="147"/>
      <c r="D17" s="147"/>
      <c r="E17" s="148"/>
      <c r="G17" s="146"/>
      <c r="H17" s="147"/>
      <c r="I17" s="147"/>
      <c r="J17" s="148"/>
      <c r="L17" s="146"/>
      <c r="M17" s="147"/>
      <c r="N17" s="147"/>
      <c r="O17" s="148"/>
      <c r="Q17" s="146"/>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55" t="s">
        <v>466</v>
      </c>
      <c r="C25" s="156"/>
      <c r="D25" s="156"/>
      <c r="E25" s="157"/>
      <c r="G25" s="155" t="s">
        <v>406</v>
      </c>
      <c r="H25" s="156"/>
      <c r="I25" s="156"/>
      <c r="J25" s="157"/>
      <c r="L25" s="155" t="s">
        <v>481</v>
      </c>
      <c r="M25" s="156"/>
      <c r="N25" s="156"/>
      <c r="O25" s="157"/>
      <c r="Q25" s="155" t="s">
        <v>708</v>
      </c>
      <c r="R25" s="156"/>
      <c r="S25" s="156"/>
      <c r="T25" s="157"/>
    </row>
  </sheetData>
  <mergeCells count="16">
    <mergeCell ref="B25:E25"/>
    <mergeCell ref="G25:J25"/>
    <mergeCell ref="L25:O25"/>
    <mergeCell ref="Q25:T25"/>
    <mergeCell ref="B8:C13"/>
    <mergeCell ref="L8:M13"/>
    <mergeCell ref="D8:E14"/>
    <mergeCell ref="N8:O14"/>
    <mergeCell ref="B15:E24"/>
    <mergeCell ref="G8:H13"/>
    <mergeCell ref="Q8:R13"/>
    <mergeCell ref="I8:J14"/>
    <mergeCell ref="S8:T14"/>
    <mergeCell ref="G15:J24"/>
    <mergeCell ref="L15:O24"/>
    <mergeCell ref="Q15:T24"/>
  </mergeCells>
  <phoneticPr fontId="12" type="noConversion"/>
  <conditionalFormatting sqref="C5">
    <cfRule type="cellIs" dxfId="97" priority="36" operator="equal">
      <formula>"橙色"</formula>
    </cfRule>
    <cfRule type="cellIs" dxfId="96" priority="37" operator="equal">
      <formula>"橙色"</formula>
    </cfRule>
    <cfRule type="cellIs" dxfId="95" priority="38" operator="equal">
      <formula>"红色"</formula>
    </cfRule>
    <cfRule type="cellIs" dxfId="94" priority="39" operator="equal">
      <formula>"紫色"</formula>
    </cfRule>
    <cfRule type="cellIs" dxfId="93" priority="40" operator="equal">
      <formula>"蓝色"</formula>
    </cfRule>
    <cfRule type="cellIs" dxfId="92" priority="41" operator="equal">
      <formula>"绿色"</formula>
    </cfRule>
    <cfRule type="cellIs" dxfId="91" priority="42" operator="equal">
      <formula>"黑色"</formula>
    </cfRule>
  </conditionalFormatting>
  <conditionalFormatting sqref="H5">
    <cfRule type="cellIs" dxfId="90" priority="29" operator="equal">
      <formula>"橙色"</formula>
    </cfRule>
    <cfRule type="cellIs" dxfId="89" priority="30" operator="equal">
      <formula>"橙色"</formula>
    </cfRule>
    <cfRule type="cellIs" dxfId="88" priority="31" operator="equal">
      <formula>"红色"</formula>
    </cfRule>
    <cfRule type="cellIs" dxfId="87" priority="32" operator="equal">
      <formula>"紫色"</formula>
    </cfRule>
    <cfRule type="cellIs" dxfId="86" priority="33" operator="equal">
      <formula>"蓝色"</formula>
    </cfRule>
    <cfRule type="cellIs" dxfId="85" priority="34" operator="equal">
      <formula>"绿色"</formula>
    </cfRule>
    <cfRule type="cellIs" dxfId="84" priority="35" operator="equal">
      <formula>"黑色"</formula>
    </cfRule>
  </conditionalFormatting>
  <conditionalFormatting sqref="M5">
    <cfRule type="cellIs" dxfId="83" priority="8" operator="equal">
      <formula>"橙色"</formula>
    </cfRule>
    <cfRule type="cellIs" dxfId="82" priority="9" operator="equal">
      <formula>"橙色"</formula>
    </cfRule>
    <cfRule type="cellIs" dxfId="81" priority="10" operator="equal">
      <formula>"红色"</formula>
    </cfRule>
    <cfRule type="cellIs" dxfId="80" priority="11" operator="equal">
      <formula>"紫色"</formula>
    </cfRule>
    <cfRule type="cellIs" dxfId="79" priority="12" operator="equal">
      <formula>"蓝色"</formula>
    </cfRule>
    <cfRule type="cellIs" dxfId="78" priority="13" operator="equal">
      <formula>"绿色"</formula>
    </cfRule>
    <cfRule type="cellIs" dxfId="77" priority="14" operator="equal">
      <formula>"黑色"</formula>
    </cfRule>
  </conditionalFormatting>
  <conditionalFormatting sqref="R5">
    <cfRule type="cellIs" dxfId="76" priority="1" operator="equal">
      <formula>"金色"</formula>
    </cfRule>
    <cfRule type="cellIs" dxfId="75" priority="2" operator="equal">
      <formula>"橙色"</formula>
    </cfRule>
    <cfRule type="cellIs" dxfId="74" priority="3" operator="equal">
      <formula>"红色"</formula>
    </cfRule>
    <cfRule type="cellIs" dxfId="73" priority="4" operator="equal">
      <formula>"紫色"</formula>
    </cfRule>
    <cfRule type="cellIs" dxfId="72" priority="5" operator="equal">
      <formula>"蓝色"</formula>
    </cfRule>
    <cfRule type="cellIs" dxfId="71" priority="6" operator="equal">
      <formula>"绿色"</formula>
    </cfRule>
    <cfRule type="cellIs" dxfId="70" priority="7" operator="equal">
      <formula>"黑色"</formula>
    </cfRule>
  </conditionalFormatting>
  <dataValidations count="5">
    <dataValidation type="list" allowBlank="1" showInputMessage="1" showErrorMessage="1" sqref="C3 H3 M3 R3" xr:uid="{00000000-0002-0000-0D00-000000000000}">
      <formula1>"[下拉],近程冷兵器,近程热兵器,副武器"</formula1>
    </dataValidation>
    <dataValidation type="list" allowBlank="1" showInputMessage="1" showErrorMessage="1" sqref="D3 I3" xr:uid="{00000000-0002-0000-0D00-000001000000}">
      <formula1>"[下拉],长柄武器,中柄武器,短柄武器,无柄武器,副武器,特殊武器"</formula1>
    </dataValidation>
    <dataValidation allowBlank="1" showInputMessage="1" showErrorMessage="1" sqref="E3 J3 O3 T3" xr:uid="{00000000-0002-0000-0D00-000002000000}"/>
    <dataValidation type="list" allowBlank="1" showInputMessage="1" showErrorMessage="1" sqref="N3 S3" xr:uid="{00000000-0002-0000-0D00-000003000000}">
      <formula1>"[下拉],长柄武器,中柄武器,短柄武器,无柄武器,副武器"</formula1>
    </dataValidation>
    <dataValidation type="list" allowBlank="1" showInputMessage="1" showErrorMessage="1" sqref="E4 J4 O4 T4" xr:uid="{00000000-0002-0000-0D00-000004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5"/>
  <dimension ref="B2:T77"/>
  <sheetViews>
    <sheetView topLeftCell="A21" zoomScale="130" zoomScaleNormal="130" workbookViewId="0">
      <selection activeCell="G67" sqref="G67:J76"/>
    </sheetView>
  </sheetViews>
  <sheetFormatPr defaultColWidth="8.875" defaultRowHeight="12" customHeight="1" x14ac:dyDescent="0.15"/>
  <cols>
    <col min="1" max="16384" width="8.875" style="1"/>
  </cols>
  <sheetData>
    <row r="2" spans="2:20" ht="12" customHeight="1" x14ac:dyDescent="0.15">
      <c r="B2" s="2" t="s">
        <v>364</v>
      </c>
      <c r="C2" s="3" t="s">
        <v>41</v>
      </c>
      <c r="D2" s="4" t="s">
        <v>365</v>
      </c>
      <c r="E2" s="5" t="str">
        <f>E3</f>
        <v>鞘</v>
      </c>
      <c r="G2" s="2" t="s">
        <v>364</v>
      </c>
      <c r="H2" s="3" t="s">
        <v>81</v>
      </c>
      <c r="I2" s="4" t="s">
        <v>365</v>
      </c>
      <c r="J2" s="5" t="str">
        <f>J3</f>
        <v>鞘</v>
      </c>
      <c r="L2" s="2" t="s">
        <v>364</v>
      </c>
      <c r="M2" s="3" t="s">
        <v>94</v>
      </c>
      <c r="N2" s="4" t="s">
        <v>365</v>
      </c>
      <c r="O2" s="5" t="str">
        <f>O3</f>
        <v>鞘</v>
      </c>
      <c r="Q2" s="2" t="s">
        <v>364</v>
      </c>
      <c r="R2" s="3" t="s">
        <v>107</v>
      </c>
      <c r="S2" s="4" t="s">
        <v>365</v>
      </c>
      <c r="T2" s="5" t="str">
        <f>T3</f>
        <v>鞘</v>
      </c>
    </row>
    <row r="3" spans="2:20" ht="12" customHeight="1" x14ac:dyDescent="0.15">
      <c r="B3" s="6" t="s">
        <v>366</v>
      </c>
      <c r="C3" s="7" t="s">
        <v>1473</v>
      </c>
      <c r="D3" s="7" t="s">
        <v>1473</v>
      </c>
      <c r="E3" s="8" t="s">
        <v>1474</v>
      </c>
      <c r="G3" s="6" t="s">
        <v>366</v>
      </c>
      <c r="H3" s="7" t="s">
        <v>1473</v>
      </c>
      <c r="I3" s="7" t="s">
        <v>1473</v>
      </c>
      <c r="J3" s="8" t="s">
        <v>1474</v>
      </c>
      <c r="L3" s="6" t="s">
        <v>366</v>
      </c>
      <c r="M3" s="7" t="s">
        <v>1473</v>
      </c>
      <c r="N3" s="7" t="s">
        <v>1473</v>
      </c>
      <c r="O3" s="8" t="s">
        <v>1474</v>
      </c>
      <c r="Q3" s="6" t="s">
        <v>366</v>
      </c>
      <c r="R3" s="7" t="s">
        <v>1473</v>
      </c>
      <c r="S3" s="7" t="s">
        <v>1473</v>
      </c>
      <c r="T3" s="8" t="s">
        <v>1474</v>
      </c>
    </row>
    <row r="4" spans="2:20" ht="12" customHeight="1" x14ac:dyDescent="0.15">
      <c r="B4" s="6" t="s">
        <v>370</v>
      </c>
      <c r="C4" s="9" t="str">
        <f>IF(E4/10&lt;1,"",E4/10&amp;"D5")&amp;IF(E5/5&lt;1,"","+"&amp;INT(E5/5))</f>
        <v>2D5+4</v>
      </c>
      <c r="D4" s="10" t="s">
        <v>371</v>
      </c>
      <c r="E4" s="11">
        <v>20</v>
      </c>
      <c r="G4" s="6" t="s">
        <v>370</v>
      </c>
      <c r="H4" s="9" t="str">
        <f>IF(J4/10&lt;1,"",J4/10&amp;"D5")&amp;IF(J5/5&lt;1,"","+"&amp;INT(J5/5))</f>
        <v>3D5+4</v>
      </c>
      <c r="I4" s="10" t="s">
        <v>371</v>
      </c>
      <c r="J4" s="11">
        <v>30</v>
      </c>
      <c r="L4" s="6" t="s">
        <v>370</v>
      </c>
      <c r="M4" s="9" t="str">
        <f>IF(O4/10&lt;1,"",O4/10&amp;"D5")&amp;IF(O5/5&lt;1,"","+"&amp;INT(O5/5))</f>
        <v>3D5+4</v>
      </c>
      <c r="N4" s="10" t="s">
        <v>371</v>
      </c>
      <c r="O4" s="11">
        <v>30</v>
      </c>
      <c r="Q4" s="6" t="s">
        <v>370</v>
      </c>
      <c r="R4" s="9" t="str">
        <f>IF(T4/10&lt;1,"",T4/10&amp;"D5")&amp;IF(T5/5&lt;1,"","+"&amp;INT(T5/5))</f>
        <v>3D5+4</v>
      </c>
      <c r="S4" s="10" t="s">
        <v>371</v>
      </c>
      <c r="T4" s="11">
        <v>30</v>
      </c>
    </row>
    <row r="5" spans="2:20" ht="12" customHeight="1" x14ac:dyDescent="0.15">
      <c r="B5" s="6" t="s">
        <v>372</v>
      </c>
      <c r="C5" s="12" t="str">
        <f>LOOKUP(C6,{0,201,401,601,901,1201,1501;"黑色","绿色","蓝色","紫色","红色","橙色","金色"})</f>
        <v>绿色</v>
      </c>
      <c r="D5" s="10" t="s">
        <v>373</v>
      </c>
      <c r="E5" s="13">
        <v>20</v>
      </c>
      <c r="G5" s="6" t="s">
        <v>372</v>
      </c>
      <c r="H5" s="12" t="str">
        <f>LOOKUP(H6,{0,201,401,601,901,1201,1501;"黑色","绿色","蓝色","紫色","红色","橙色","金色"})</f>
        <v>蓝色</v>
      </c>
      <c r="I5" s="10" t="s">
        <v>373</v>
      </c>
      <c r="J5" s="13">
        <v>20</v>
      </c>
      <c r="L5" s="6" t="s">
        <v>372</v>
      </c>
      <c r="M5" s="12" t="str">
        <f>LOOKUP(M6,{0,201,401,601,901,1201,1501;"黑色","绿色","蓝色","紫色","红色","橙色","金色"})</f>
        <v>蓝色</v>
      </c>
      <c r="N5" s="10" t="s">
        <v>373</v>
      </c>
      <c r="O5" s="13">
        <v>20</v>
      </c>
      <c r="Q5" s="6" t="s">
        <v>372</v>
      </c>
      <c r="R5" s="12" t="str">
        <f>LOOKUP(R6,{0,201,401,601,901,1201,1501;"黑色","绿色","蓝色","紫色","红色","橙色","金色"})</f>
        <v>蓝色</v>
      </c>
      <c r="S5" s="10" t="s">
        <v>373</v>
      </c>
      <c r="T5" s="13">
        <v>20</v>
      </c>
    </row>
    <row r="6" spans="2:20" ht="12" customHeight="1" x14ac:dyDescent="0.15">
      <c r="B6" s="6" t="s">
        <v>374</v>
      </c>
      <c r="C6" s="12">
        <f>C14+E4</f>
        <v>220</v>
      </c>
      <c r="D6" s="10" t="s">
        <v>375</v>
      </c>
      <c r="E6" s="13" t="s">
        <v>1475</v>
      </c>
      <c r="G6" s="6" t="s">
        <v>374</v>
      </c>
      <c r="H6" s="12">
        <f>H14+J4</f>
        <v>430</v>
      </c>
      <c r="I6" s="10" t="s">
        <v>375</v>
      </c>
      <c r="J6" s="13" t="s">
        <v>1476</v>
      </c>
      <c r="L6" s="6" t="s">
        <v>374</v>
      </c>
      <c r="M6" s="12">
        <f>M14+O4</f>
        <v>430</v>
      </c>
      <c r="N6" s="10" t="s">
        <v>375</v>
      </c>
      <c r="O6" s="13" t="s">
        <v>1476</v>
      </c>
      <c r="Q6" s="6" t="s">
        <v>374</v>
      </c>
      <c r="R6" s="12">
        <f>R14+T4</f>
        <v>430</v>
      </c>
      <c r="S6" s="10" t="s">
        <v>375</v>
      </c>
      <c r="T6" s="13" t="s">
        <v>1476</v>
      </c>
    </row>
    <row r="7" spans="2:20" ht="12" customHeight="1" x14ac:dyDescent="0.15">
      <c r="B7" s="14" t="s">
        <v>376</v>
      </c>
      <c r="C7" s="15">
        <f>C6*20</f>
        <v>4400</v>
      </c>
      <c r="D7" s="16" t="s">
        <v>377</v>
      </c>
      <c r="E7" s="17">
        <f>C6</f>
        <v>220</v>
      </c>
      <c r="G7" s="14" t="s">
        <v>376</v>
      </c>
      <c r="H7" s="15">
        <f>H6*20</f>
        <v>8600</v>
      </c>
      <c r="I7" s="16" t="s">
        <v>377</v>
      </c>
      <c r="J7" s="17">
        <f>H6</f>
        <v>430</v>
      </c>
      <c r="L7" s="14" t="s">
        <v>376</v>
      </c>
      <c r="M7" s="15">
        <f>M6*20</f>
        <v>8600</v>
      </c>
      <c r="N7" s="16" t="s">
        <v>377</v>
      </c>
      <c r="O7" s="17">
        <f>M6</f>
        <v>430</v>
      </c>
      <c r="Q7" s="14" t="s">
        <v>376</v>
      </c>
      <c r="R7" s="15">
        <f>R6*20</f>
        <v>8600</v>
      </c>
      <c r="S7" s="16" t="s">
        <v>377</v>
      </c>
      <c r="T7" s="17">
        <f>R6</f>
        <v>430</v>
      </c>
    </row>
    <row r="8" spans="2:20" ht="12" customHeight="1" x14ac:dyDescent="0.15">
      <c r="B8" s="136" t="s">
        <v>1477</v>
      </c>
      <c r="C8" s="137"/>
      <c r="D8" s="140" t="s">
        <v>1478</v>
      </c>
      <c r="E8" s="141"/>
      <c r="G8" s="136" t="s">
        <v>1479</v>
      </c>
      <c r="H8" s="137"/>
      <c r="I8" s="140" t="s">
        <v>1480</v>
      </c>
      <c r="J8" s="141"/>
      <c r="L8" s="136" t="s">
        <v>1481</v>
      </c>
      <c r="M8" s="137"/>
      <c r="N8" s="140" t="s">
        <v>1482</v>
      </c>
      <c r="O8" s="141"/>
      <c r="Q8" s="136" t="s">
        <v>1483</v>
      </c>
      <c r="R8" s="137"/>
      <c r="S8" s="140" t="s">
        <v>1484</v>
      </c>
      <c r="T8" s="141"/>
    </row>
    <row r="9" spans="2:20" ht="12" customHeight="1" x14ac:dyDescent="0.15">
      <c r="B9" s="136"/>
      <c r="C9" s="137"/>
      <c r="D9" s="140"/>
      <c r="E9" s="141"/>
      <c r="G9" s="136"/>
      <c r="H9" s="137"/>
      <c r="I9" s="140"/>
      <c r="J9" s="141"/>
      <c r="L9" s="136"/>
      <c r="M9" s="137"/>
      <c r="N9" s="140"/>
      <c r="O9" s="141"/>
      <c r="Q9" s="136"/>
      <c r="R9" s="137"/>
      <c r="S9" s="140"/>
      <c r="T9" s="141"/>
    </row>
    <row r="10" spans="2:20" ht="12" customHeight="1" x14ac:dyDescent="0.15">
      <c r="B10" s="136"/>
      <c r="C10" s="137"/>
      <c r="D10" s="140"/>
      <c r="E10" s="141"/>
      <c r="G10" s="136"/>
      <c r="H10" s="137"/>
      <c r="I10" s="140"/>
      <c r="J10" s="141"/>
      <c r="L10" s="136"/>
      <c r="M10" s="137"/>
      <c r="N10" s="140"/>
      <c r="O10" s="141"/>
      <c r="Q10" s="136"/>
      <c r="R10" s="137"/>
      <c r="S10" s="140"/>
      <c r="T10" s="141"/>
    </row>
    <row r="11" spans="2:20" ht="12" customHeight="1" x14ac:dyDescent="0.15">
      <c r="B11" s="136"/>
      <c r="C11" s="137"/>
      <c r="D11" s="140"/>
      <c r="E11" s="141"/>
      <c r="G11" s="136"/>
      <c r="H11" s="137"/>
      <c r="I11" s="140"/>
      <c r="J11" s="141"/>
      <c r="L11" s="136"/>
      <c r="M11" s="137"/>
      <c r="N11" s="140"/>
      <c r="O11" s="141"/>
      <c r="Q11" s="136"/>
      <c r="R11" s="137"/>
      <c r="S11" s="140"/>
      <c r="T11" s="141"/>
    </row>
    <row r="12" spans="2:20" ht="12" customHeight="1" x14ac:dyDescent="0.15">
      <c r="B12" s="136"/>
      <c r="C12" s="137"/>
      <c r="D12" s="140"/>
      <c r="E12" s="141"/>
      <c r="G12" s="136"/>
      <c r="H12" s="137"/>
      <c r="I12" s="140"/>
      <c r="J12" s="141"/>
      <c r="L12" s="136"/>
      <c r="M12" s="137"/>
      <c r="N12" s="140"/>
      <c r="O12" s="141"/>
      <c r="Q12" s="136"/>
      <c r="R12" s="137"/>
      <c r="S12" s="140"/>
      <c r="T12" s="141"/>
    </row>
    <row r="13" spans="2:20" ht="12" customHeight="1" x14ac:dyDescent="0.15">
      <c r="B13" s="138"/>
      <c r="C13" s="139"/>
      <c r="D13" s="140"/>
      <c r="E13" s="141"/>
      <c r="G13" s="138"/>
      <c r="H13" s="139"/>
      <c r="I13" s="140"/>
      <c r="J13" s="141"/>
      <c r="L13" s="138"/>
      <c r="M13" s="139"/>
      <c r="N13" s="140"/>
      <c r="O13" s="141"/>
      <c r="Q13" s="138"/>
      <c r="R13" s="139"/>
      <c r="S13" s="140"/>
      <c r="T13" s="141"/>
    </row>
    <row r="14" spans="2:20" ht="12" customHeight="1" x14ac:dyDescent="0.15">
      <c r="B14" s="14" t="s">
        <v>386</v>
      </c>
      <c r="C14" s="18">
        <v>200</v>
      </c>
      <c r="D14" s="139"/>
      <c r="E14" s="142"/>
      <c r="G14" s="14" t="s">
        <v>386</v>
      </c>
      <c r="H14" s="18">
        <v>400</v>
      </c>
      <c r="I14" s="139"/>
      <c r="J14" s="142"/>
      <c r="L14" s="14" t="s">
        <v>386</v>
      </c>
      <c r="M14" s="18">
        <v>400</v>
      </c>
      <c r="N14" s="139"/>
      <c r="O14" s="142"/>
      <c r="Q14" s="14" t="s">
        <v>386</v>
      </c>
      <c r="R14" s="18">
        <v>400</v>
      </c>
      <c r="S14" s="139"/>
      <c r="T14" s="142"/>
    </row>
    <row r="15" spans="2:20" ht="12" customHeight="1" x14ac:dyDescent="0.15">
      <c r="B15" s="143" t="s">
        <v>1485</v>
      </c>
      <c r="C15" s="144"/>
      <c r="D15" s="144"/>
      <c r="E15" s="145"/>
      <c r="G15" s="143" t="s">
        <v>1486</v>
      </c>
      <c r="H15" s="144"/>
      <c r="I15" s="144"/>
      <c r="J15" s="145"/>
      <c r="L15" s="143" t="s">
        <v>1487</v>
      </c>
      <c r="M15" s="144"/>
      <c r="N15" s="144"/>
      <c r="O15" s="145"/>
      <c r="Q15" s="143" t="s">
        <v>1488</v>
      </c>
      <c r="R15" s="144"/>
      <c r="S15" s="144"/>
      <c r="T15" s="145"/>
    </row>
    <row r="16" spans="2:20" ht="12" customHeight="1" x14ac:dyDescent="0.15">
      <c r="B16" s="146"/>
      <c r="C16" s="147"/>
      <c r="D16" s="147"/>
      <c r="E16" s="148"/>
      <c r="G16" s="146"/>
      <c r="H16" s="147"/>
      <c r="I16" s="147"/>
      <c r="J16" s="148"/>
      <c r="L16" s="146"/>
      <c r="M16" s="147"/>
      <c r="N16" s="147"/>
      <c r="O16" s="148"/>
      <c r="Q16" s="146"/>
      <c r="R16" s="147"/>
      <c r="S16" s="147"/>
      <c r="T16" s="148"/>
    </row>
    <row r="17" spans="2:20" ht="12" customHeight="1" x14ac:dyDescent="0.15">
      <c r="B17" s="146"/>
      <c r="C17" s="147"/>
      <c r="D17" s="147"/>
      <c r="E17" s="148"/>
      <c r="G17" s="146"/>
      <c r="H17" s="147"/>
      <c r="I17" s="147"/>
      <c r="J17" s="148"/>
      <c r="L17" s="146"/>
      <c r="M17" s="147"/>
      <c r="N17" s="147"/>
      <c r="O17" s="148"/>
      <c r="Q17" s="146"/>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55" t="s">
        <v>586</v>
      </c>
      <c r="C25" s="156"/>
      <c r="D25" s="156"/>
      <c r="E25" s="157"/>
      <c r="G25" s="155" t="s">
        <v>586</v>
      </c>
      <c r="H25" s="156"/>
      <c r="I25" s="156"/>
      <c r="J25" s="157"/>
      <c r="L25" s="155" t="s">
        <v>586</v>
      </c>
      <c r="M25" s="156"/>
      <c r="N25" s="156"/>
      <c r="O25" s="157"/>
      <c r="Q25" s="155" t="s">
        <v>586</v>
      </c>
      <c r="R25" s="156"/>
      <c r="S25" s="156"/>
      <c r="T25" s="157"/>
    </row>
    <row r="28" spans="2:20" ht="12" customHeight="1" x14ac:dyDescent="0.15">
      <c r="B28" s="2" t="s">
        <v>364</v>
      </c>
      <c r="C28" s="3" t="s">
        <v>146</v>
      </c>
      <c r="D28" s="4" t="s">
        <v>365</v>
      </c>
      <c r="E28" s="5" t="str">
        <f>E29</f>
        <v>剑鞘</v>
      </c>
      <c r="G28" s="2" t="s">
        <v>364</v>
      </c>
      <c r="H28" s="3" t="s">
        <v>27</v>
      </c>
      <c r="I28" s="4" t="s">
        <v>365</v>
      </c>
      <c r="J28" s="5" t="str">
        <f>J29</f>
        <v>特殊武器</v>
      </c>
      <c r="L28" s="2" t="s">
        <v>364</v>
      </c>
      <c r="M28" s="3" t="s">
        <v>133</v>
      </c>
      <c r="N28" s="4" t="s">
        <v>365</v>
      </c>
      <c r="O28" s="5" t="str">
        <f>O29</f>
        <v>特殊武器</v>
      </c>
      <c r="Q28" s="20" t="s">
        <v>364</v>
      </c>
      <c r="R28" s="21" t="s">
        <v>55</v>
      </c>
      <c r="S28" s="22" t="s">
        <v>365</v>
      </c>
      <c r="T28" s="5" t="str">
        <f>T29</f>
        <v>特殊武器</v>
      </c>
    </row>
    <row r="29" spans="2:20" ht="12" customHeight="1" x14ac:dyDescent="0.15">
      <c r="B29" s="6" t="s">
        <v>366</v>
      </c>
      <c r="C29" s="7" t="s">
        <v>1473</v>
      </c>
      <c r="D29" s="7" t="s">
        <v>1473</v>
      </c>
      <c r="E29" s="8" t="s">
        <v>1489</v>
      </c>
      <c r="G29" s="6" t="s">
        <v>366</v>
      </c>
      <c r="H29" s="7" t="s">
        <v>1473</v>
      </c>
      <c r="I29" s="7" t="s">
        <v>1473</v>
      </c>
      <c r="J29" s="8" t="s">
        <v>1026</v>
      </c>
      <c r="L29" s="6" t="s">
        <v>366</v>
      </c>
      <c r="M29" s="7" t="s">
        <v>1473</v>
      </c>
      <c r="N29" s="7" t="s">
        <v>1473</v>
      </c>
      <c r="O29" s="8" t="s">
        <v>1026</v>
      </c>
      <c r="Q29" s="24" t="s">
        <v>366</v>
      </c>
      <c r="R29" s="7" t="s">
        <v>1473</v>
      </c>
      <c r="S29" s="7" t="s">
        <v>1473</v>
      </c>
      <c r="T29" s="8" t="s">
        <v>1026</v>
      </c>
    </row>
    <row r="30" spans="2:20" ht="12" customHeight="1" x14ac:dyDescent="0.15">
      <c r="B30" s="6" t="s">
        <v>370</v>
      </c>
      <c r="C30" s="9" t="str">
        <f>IF(E30/10&lt;1,"",E30/10&amp;"D5")&amp;IF(E31/5&lt;1,"","+"&amp;INT(E31/5))</f>
        <v>+20</v>
      </c>
      <c r="D30" s="10" t="s">
        <v>371</v>
      </c>
      <c r="E30" s="11">
        <v>0</v>
      </c>
      <c r="G30" s="6" t="s">
        <v>370</v>
      </c>
      <c r="H30" s="9" t="str">
        <f>IF(J30/10&lt;1,"",J30/10&amp;"D5")&amp;IF(J31/5&lt;1,"","+"&amp;INT(J31/5))</f>
        <v/>
      </c>
      <c r="I30" s="10" t="s">
        <v>371</v>
      </c>
      <c r="J30" s="11">
        <v>0</v>
      </c>
      <c r="L30" s="6" t="s">
        <v>370</v>
      </c>
      <c r="M30" s="9" t="str">
        <f>IF(O30/10&lt;1,"",O30/10&amp;"D5")&amp;IF(O31/5&lt;1,"","+"&amp;INT(O31/5))</f>
        <v/>
      </c>
      <c r="N30" s="10" t="s">
        <v>371</v>
      </c>
      <c r="O30" s="11">
        <v>0</v>
      </c>
      <c r="Q30" s="24" t="s">
        <v>370</v>
      </c>
      <c r="R30" s="25" t="str">
        <f>IF(T30/10&lt;1,"",T30/10&amp;"D5")&amp;IF(T31/5&lt;1,"","+"&amp;INT(T31/5))</f>
        <v/>
      </c>
      <c r="S30" s="26" t="s">
        <v>371</v>
      </c>
      <c r="T30" s="27">
        <v>0</v>
      </c>
    </row>
    <row r="31" spans="2:20" ht="12" customHeight="1" x14ac:dyDescent="0.15">
      <c r="B31" s="6" t="s">
        <v>372</v>
      </c>
      <c r="C31" s="19" t="str">
        <f>LOOKUP(C32,{0,201,401,601,901,1201,1501;"黑色","绿色","蓝色","紫色","红色","橙色","金色"})</f>
        <v>金色</v>
      </c>
      <c r="D31" s="10" t="s">
        <v>373</v>
      </c>
      <c r="E31" s="13">
        <v>100</v>
      </c>
      <c r="G31" s="6" t="s">
        <v>372</v>
      </c>
      <c r="H31" s="12" t="str">
        <f>LOOKUP(H32,{0,201,401,601,901,1201,1501;"黑色","绿色","蓝色","紫色","红色","橙色","金色"})</f>
        <v>黑色</v>
      </c>
      <c r="I31" s="10" t="s">
        <v>373</v>
      </c>
      <c r="J31" s="13">
        <v>0</v>
      </c>
      <c r="L31" s="6" t="s">
        <v>372</v>
      </c>
      <c r="M31" s="12" t="str">
        <f>LOOKUP(M32,{0,201,401,601,901,1201,1501;"黑色","绿色","蓝色","紫色","红色","橙色","金色"})</f>
        <v>红色</v>
      </c>
      <c r="N31" s="10" t="s">
        <v>373</v>
      </c>
      <c r="O31" s="13">
        <v>1</v>
      </c>
      <c r="Q31" s="24" t="s">
        <v>372</v>
      </c>
      <c r="R31" s="19" t="str">
        <f>LOOKUP(R32,{0,201,401,601,901,1201,1501;"黑色","绿色","蓝色","紫色","红色","橙色","金色"})</f>
        <v>绿色</v>
      </c>
      <c r="S31" s="26" t="s">
        <v>373</v>
      </c>
      <c r="T31" s="28">
        <v>1</v>
      </c>
    </row>
    <row r="32" spans="2:20" ht="12" customHeight="1" x14ac:dyDescent="0.15">
      <c r="B32" s="6" t="s">
        <v>374</v>
      </c>
      <c r="C32" s="12">
        <f>C40+E30</f>
        <v>2300</v>
      </c>
      <c r="D32" s="10" t="s">
        <v>375</v>
      </c>
      <c r="E32" s="13">
        <v>20</v>
      </c>
      <c r="G32" s="6" t="s">
        <v>374</v>
      </c>
      <c r="H32" s="12">
        <f>H40+J30</f>
        <v>0</v>
      </c>
      <c r="I32" s="10" t="s">
        <v>375</v>
      </c>
      <c r="J32" s="13" t="s">
        <v>1490</v>
      </c>
      <c r="L32" s="6" t="s">
        <v>374</v>
      </c>
      <c r="M32" s="12">
        <f>M40+O30</f>
        <v>1200</v>
      </c>
      <c r="N32" s="10" t="s">
        <v>375</v>
      </c>
      <c r="O32" s="13">
        <v>1</v>
      </c>
      <c r="Q32" s="24" t="s">
        <v>374</v>
      </c>
      <c r="R32" s="19">
        <f>R40+T30</f>
        <v>400</v>
      </c>
      <c r="S32" s="26" t="s">
        <v>375</v>
      </c>
      <c r="T32" s="28">
        <v>1</v>
      </c>
    </row>
    <row r="33" spans="2:20" ht="12" customHeight="1" x14ac:dyDescent="0.15">
      <c r="B33" s="14" t="s">
        <v>376</v>
      </c>
      <c r="C33" s="15">
        <f>C32*20</f>
        <v>46000</v>
      </c>
      <c r="D33" s="16" t="s">
        <v>377</v>
      </c>
      <c r="E33" s="17">
        <f>C32</f>
        <v>2300</v>
      </c>
      <c r="G33" s="14" t="s">
        <v>376</v>
      </c>
      <c r="H33" s="15">
        <f>H32*20</f>
        <v>0</v>
      </c>
      <c r="I33" s="16" t="s">
        <v>377</v>
      </c>
      <c r="J33" s="17">
        <f>H32</f>
        <v>0</v>
      </c>
      <c r="L33" s="14" t="s">
        <v>376</v>
      </c>
      <c r="M33" s="15">
        <f>M32*20</f>
        <v>24000</v>
      </c>
      <c r="N33" s="16" t="s">
        <v>377</v>
      </c>
      <c r="O33" s="17">
        <f>M32</f>
        <v>1200</v>
      </c>
      <c r="Q33" s="30" t="s">
        <v>376</v>
      </c>
      <c r="R33" s="31">
        <f>R32*20</f>
        <v>8000</v>
      </c>
      <c r="S33" s="32" t="s">
        <v>377</v>
      </c>
      <c r="T33" s="33">
        <f>R32</f>
        <v>400</v>
      </c>
    </row>
    <row r="34" spans="2:20" ht="12" customHeight="1" x14ac:dyDescent="0.15">
      <c r="B34" s="136" t="s">
        <v>1491</v>
      </c>
      <c r="C34" s="137"/>
      <c r="D34" s="140" t="s">
        <v>1492</v>
      </c>
      <c r="E34" s="141"/>
      <c r="G34" s="136" t="s">
        <v>1493</v>
      </c>
      <c r="H34" s="137"/>
      <c r="I34" s="140" t="s">
        <v>1494</v>
      </c>
      <c r="J34" s="141"/>
      <c r="L34" s="136" t="s">
        <v>1495</v>
      </c>
      <c r="M34" s="140"/>
      <c r="N34" s="140" t="s">
        <v>1496</v>
      </c>
      <c r="O34" s="141"/>
      <c r="Q34" s="136" t="s">
        <v>1497</v>
      </c>
      <c r="R34" s="140"/>
      <c r="S34" s="140" t="s">
        <v>1498</v>
      </c>
      <c r="T34" s="141"/>
    </row>
    <row r="35" spans="2:20" ht="12" customHeight="1" x14ac:dyDescent="0.15">
      <c r="B35" s="136"/>
      <c r="C35" s="137"/>
      <c r="D35" s="140"/>
      <c r="E35" s="141"/>
      <c r="G35" s="136"/>
      <c r="H35" s="137"/>
      <c r="I35" s="140"/>
      <c r="J35" s="141"/>
      <c r="L35" s="136"/>
      <c r="M35" s="140"/>
      <c r="N35" s="140"/>
      <c r="O35" s="141"/>
      <c r="Q35" s="136"/>
      <c r="R35" s="140"/>
      <c r="S35" s="140"/>
      <c r="T35" s="141"/>
    </row>
    <row r="36" spans="2:20" ht="12" customHeight="1" x14ac:dyDescent="0.15">
      <c r="B36" s="136"/>
      <c r="C36" s="137"/>
      <c r="D36" s="140"/>
      <c r="E36" s="141"/>
      <c r="G36" s="136"/>
      <c r="H36" s="137"/>
      <c r="I36" s="140"/>
      <c r="J36" s="141"/>
      <c r="L36" s="136"/>
      <c r="M36" s="140"/>
      <c r="N36" s="140"/>
      <c r="O36" s="141"/>
      <c r="Q36" s="136"/>
      <c r="R36" s="140"/>
      <c r="S36" s="140"/>
      <c r="T36" s="141"/>
    </row>
    <row r="37" spans="2:20" ht="12" customHeight="1" x14ac:dyDescent="0.15">
      <c r="B37" s="136"/>
      <c r="C37" s="137"/>
      <c r="D37" s="140"/>
      <c r="E37" s="141"/>
      <c r="G37" s="136"/>
      <c r="H37" s="137"/>
      <c r="I37" s="140"/>
      <c r="J37" s="141"/>
      <c r="L37" s="136"/>
      <c r="M37" s="140"/>
      <c r="N37" s="140"/>
      <c r="O37" s="141"/>
      <c r="Q37" s="136"/>
      <c r="R37" s="140"/>
      <c r="S37" s="140"/>
      <c r="T37" s="141"/>
    </row>
    <row r="38" spans="2:20" ht="12" customHeight="1" x14ac:dyDescent="0.15">
      <c r="B38" s="136"/>
      <c r="C38" s="137"/>
      <c r="D38" s="140"/>
      <c r="E38" s="141"/>
      <c r="G38" s="136"/>
      <c r="H38" s="137"/>
      <c r="I38" s="140"/>
      <c r="J38" s="141"/>
      <c r="L38" s="136"/>
      <c r="M38" s="140"/>
      <c r="N38" s="140"/>
      <c r="O38" s="141"/>
      <c r="Q38" s="136"/>
      <c r="R38" s="140"/>
      <c r="S38" s="140"/>
      <c r="T38" s="141"/>
    </row>
    <row r="39" spans="2:20" ht="12" customHeight="1" x14ac:dyDescent="0.15">
      <c r="B39" s="138"/>
      <c r="C39" s="139"/>
      <c r="D39" s="140"/>
      <c r="E39" s="141"/>
      <c r="G39" s="138"/>
      <c r="H39" s="139"/>
      <c r="I39" s="140"/>
      <c r="J39" s="141"/>
      <c r="L39" s="138"/>
      <c r="M39" s="139"/>
      <c r="N39" s="140"/>
      <c r="O39" s="141"/>
      <c r="Q39" s="138"/>
      <c r="R39" s="139"/>
      <c r="S39" s="140"/>
      <c r="T39" s="141"/>
    </row>
    <row r="40" spans="2:20" ht="12" customHeight="1" x14ac:dyDescent="0.15">
      <c r="B40" s="14" t="s">
        <v>386</v>
      </c>
      <c r="C40" s="18">
        <v>2300</v>
      </c>
      <c r="D40" s="139"/>
      <c r="E40" s="142"/>
      <c r="G40" s="14" t="s">
        <v>386</v>
      </c>
      <c r="H40" s="18">
        <v>0</v>
      </c>
      <c r="I40" s="139"/>
      <c r="J40" s="142"/>
      <c r="L40" s="14" t="s">
        <v>386</v>
      </c>
      <c r="M40" s="18">
        <v>1200</v>
      </c>
      <c r="N40" s="139"/>
      <c r="O40" s="142"/>
      <c r="Q40" s="30" t="s">
        <v>386</v>
      </c>
      <c r="R40" s="34">
        <v>400</v>
      </c>
      <c r="S40" s="139"/>
      <c r="T40" s="142"/>
    </row>
    <row r="41" spans="2:20" ht="12" customHeight="1" x14ac:dyDescent="0.15">
      <c r="B41" s="143" t="s">
        <v>479</v>
      </c>
      <c r="C41" s="144"/>
      <c r="D41" s="144"/>
      <c r="E41" s="145"/>
      <c r="G41" s="143" t="s">
        <v>479</v>
      </c>
      <c r="H41" s="144"/>
      <c r="I41" s="144"/>
      <c r="J41" s="145"/>
      <c r="L41" s="143" t="s">
        <v>479</v>
      </c>
      <c r="M41" s="144"/>
      <c r="N41" s="144"/>
      <c r="O41" s="145"/>
      <c r="Q41" s="143" t="s">
        <v>479</v>
      </c>
      <c r="R41" s="144"/>
      <c r="S41" s="144"/>
      <c r="T41" s="145"/>
    </row>
    <row r="42" spans="2:20" ht="12" customHeight="1" x14ac:dyDescent="0.15">
      <c r="B42" s="146"/>
      <c r="C42" s="147"/>
      <c r="D42" s="147"/>
      <c r="E42" s="148"/>
      <c r="G42" s="146"/>
      <c r="H42" s="147"/>
      <c r="I42" s="147"/>
      <c r="J42" s="148"/>
      <c r="L42" s="146"/>
      <c r="M42" s="147"/>
      <c r="N42" s="147"/>
      <c r="O42" s="148"/>
      <c r="Q42" s="146"/>
      <c r="R42" s="147"/>
      <c r="S42" s="147"/>
      <c r="T42" s="148"/>
    </row>
    <row r="43" spans="2:20" ht="12" customHeight="1" x14ac:dyDescent="0.15">
      <c r="B43" s="146"/>
      <c r="C43" s="147"/>
      <c r="D43" s="147"/>
      <c r="E43" s="148"/>
      <c r="G43" s="146"/>
      <c r="H43" s="147"/>
      <c r="I43" s="147"/>
      <c r="J43" s="148"/>
      <c r="L43" s="146"/>
      <c r="M43" s="147"/>
      <c r="N43" s="147"/>
      <c r="O43" s="148"/>
      <c r="Q43" s="146"/>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55" t="s">
        <v>509</v>
      </c>
      <c r="C51" s="156"/>
      <c r="D51" s="156"/>
      <c r="E51" s="157"/>
      <c r="G51" s="155" t="s">
        <v>1499</v>
      </c>
      <c r="H51" s="156"/>
      <c r="I51" s="156"/>
      <c r="J51" s="157"/>
      <c r="L51" s="155" t="s">
        <v>1500</v>
      </c>
      <c r="M51" s="156"/>
      <c r="N51" s="156"/>
      <c r="O51" s="157"/>
      <c r="Q51" s="155" t="s">
        <v>1501</v>
      </c>
      <c r="R51" s="156"/>
      <c r="S51" s="156"/>
      <c r="T51" s="157"/>
    </row>
    <row r="54" spans="2:20" ht="12" customHeight="1" x14ac:dyDescent="0.15">
      <c r="B54" s="20" t="s">
        <v>364</v>
      </c>
      <c r="C54" s="21" t="s">
        <v>68</v>
      </c>
      <c r="D54" s="22" t="s">
        <v>365</v>
      </c>
      <c r="E54" s="5" t="str">
        <f>E55</f>
        <v>特殊武器</v>
      </c>
      <c r="F54" s="23"/>
      <c r="G54" s="20" t="s">
        <v>364</v>
      </c>
      <c r="H54" s="21" t="s">
        <v>120</v>
      </c>
      <c r="I54" s="22" t="s">
        <v>365</v>
      </c>
      <c r="J54" s="5" t="str">
        <f>J55</f>
        <v>肋差</v>
      </c>
    </row>
    <row r="55" spans="2:20" ht="12" customHeight="1" x14ac:dyDescent="0.15">
      <c r="B55" s="24" t="s">
        <v>366</v>
      </c>
      <c r="C55" s="7" t="s">
        <v>1473</v>
      </c>
      <c r="D55" s="7" t="s">
        <v>1473</v>
      </c>
      <c r="E55" s="8" t="s">
        <v>1026</v>
      </c>
      <c r="F55" s="23"/>
      <c r="G55" s="24" t="s">
        <v>366</v>
      </c>
      <c r="H55" s="7" t="s">
        <v>1473</v>
      </c>
      <c r="I55" s="7" t="s">
        <v>1473</v>
      </c>
      <c r="J55" s="8" t="s">
        <v>669</v>
      </c>
    </row>
    <row r="56" spans="2:20" ht="12" customHeight="1" x14ac:dyDescent="0.15">
      <c r="B56" s="24" t="s">
        <v>370</v>
      </c>
      <c r="C56" s="25" t="str">
        <f>IF(E56/10&lt;1,"",E56/10&amp;"D5")&amp;IF(E57/5&lt;1,"","+"&amp;INT(E57/5))</f>
        <v/>
      </c>
      <c r="D56" s="26" t="s">
        <v>371</v>
      </c>
      <c r="E56" s="27">
        <v>0</v>
      </c>
      <c r="F56" s="23"/>
      <c r="G56" s="24" t="s">
        <v>370</v>
      </c>
      <c r="H56" s="25" t="str">
        <f>IF(J56/10&lt;1,"",J56/10&amp;"D5")&amp;IF(J57/5&lt;1,"","+"&amp;INT(J57/5))</f>
        <v>+5</v>
      </c>
      <c r="I56" s="26" t="s">
        <v>371</v>
      </c>
      <c r="J56" s="27">
        <v>0</v>
      </c>
    </row>
    <row r="57" spans="2:20" ht="12" customHeight="1" x14ac:dyDescent="0.15">
      <c r="B57" s="24" t="s">
        <v>372</v>
      </c>
      <c r="C57" s="19" t="str">
        <f>LOOKUP(C58,{0,201,401,601,901,1201,1501;"黑色","绿色","蓝色","紫色","红色","橙色","金色"})</f>
        <v>绿色</v>
      </c>
      <c r="D57" s="26" t="s">
        <v>373</v>
      </c>
      <c r="E57" s="28">
        <v>1</v>
      </c>
      <c r="F57" s="23"/>
      <c r="G57" s="24" t="s">
        <v>372</v>
      </c>
      <c r="H57" s="29" t="str">
        <f>LOOKUP(H58,{0,201,401,601,901,1201,1501;"黑色","绿色","蓝色","紫色","红色","橙色","金色"})</f>
        <v>蓝色</v>
      </c>
      <c r="I57" s="26" t="s">
        <v>373</v>
      </c>
      <c r="J57" s="28">
        <v>25</v>
      </c>
    </row>
    <row r="58" spans="2:20" ht="12" customHeight="1" x14ac:dyDescent="0.15">
      <c r="B58" s="24" t="s">
        <v>374</v>
      </c>
      <c r="C58" s="19">
        <f>C66+E56</f>
        <v>400</v>
      </c>
      <c r="D58" s="26" t="s">
        <v>375</v>
      </c>
      <c r="E58" s="28">
        <v>1</v>
      </c>
      <c r="F58" s="23"/>
      <c r="G58" s="24" t="s">
        <v>374</v>
      </c>
      <c r="H58" s="19">
        <f>H66+J56</f>
        <v>600</v>
      </c>
      <c r="I58" s="26" t="s">
        <v>375</v>
      </c>
      <c r="J58" s="28">
        <v>8</v>
      </c>
    </row>
    <row r="59" spans="2:20" ht="12" customHeight="1" x14ac:dyDescent="0.15">
      <c r="B59" s="30" t="s">
        <v>376</v>
      </c>
      <c r="C59" s="31">
        <f>C58*20</f>
        <v>8000</v>
      </c>
      <c r="D59" s="32" t="s">
        <v>377</v>
      </c>
      <c r="E59" s="33">
        <f>C58</f>
        <v>400</v>
      </c>
      <c r="F59" s="23"/>
      <c r="G59" s="30" t="s">
        <v>376</v>
      </c>
      <c r="H59" s="31">
        <f>H58*20</f>
        <v>12000</v>
      </c>
      <c r="I59" s="32" t="s">
        <v>377</v>
      </c>
      <c r="J59" s="33">
        <f>H58</f>
        <v>600</v>
      </c>
    </row>
    <row r="60" spans="2:20" ht="12" customHeight="1" x14ac:dyDescent="0.15">
      <c r="B60" s="136" t="s">
        <v>1502</v>
      </c>
      <c r="C60" s="140"/>
      <c r="D60" s="140" t="s">
        <v>1503</v>
      </c>
      <c r="E60" s="141"/>
      <c r="F60" s="23"/>
      <c r="G60" s="136" t="s">
        <v>1504</v>
      </c>
      <c r="H60" s="140"/>
      <c r="I60" s="140" t="s">
        <v>1505</v>
      </c>
      <c r="J60" s="141"/>
    </row>
    <row r="61" spans="2:20" ht="12" customHeight="1" x14ac:dyDescent="0.15">
      <c r="B61" s="136"/>
      <c r="C61" s="140"/>
      <c r="D61" s="140"/>
      <c r="E61" s="141"/>
      <c r="F61" s="23"/>
      <c r="G61" s="136"/>
      <c r="H61" s="140"/>
      <c r="I61" s="140"/>
      <c r="J61" s="141"/>
    </row>
    <row r="62" spans="2:20" ht="12" customHeight="1" x14ac:dyDescent="0.15">
      <c r="B62" s="136"/>
      <c r="C62" s="140"/>
      <c r="D62" s="140"/>
      <c r="E62" s="141"/>
      <c r="F62" s="23"/>
      <c r="G62" s="136"/>
      <c r="H62" s="140"/>
      <c r="I62" s="140"/>
      <c r="J62" s="141"/>
    </row>
    <row r="63" spans="2:20" ht="12" customHeight="1" x14ac:dyDescent="0.15">
      <c r="B63" s="136"/>
      <c r="C63" s="140"/>
      <c r="D63" s="140"/>
      <c r="E63" s="141"/>
      <c r="F63" s="23"/>
      <c r="G63" s="136"/>
      <c r="H63" s="140"/>
      <c r="I63" s="140"/>
      <c r="J63" s="141"/>
    </row>
    <row r="64" spans="2:20" ht="12" customHeight="1" x14ac:dyDescent="0.15">
      <c r="B64" s="136"/>
      <c r="C64" s="140"/>
      <c r="D64" s="140"/>
      <c r="E64" s="141"/>
      <c r="F64" s="23"/>
      <c r="G64" s="136"/>
      <c r="H64" s="140"/>
      <c r="I64" s="140"/>
      <c r="J64" s="141"/>
    </row>
    <row r="65" spans="2:10" ht="12" customHeight="1" x14ac:dyDescent="0.15">
      <c r="B65" s="138"/>
      <c r="C65" s="139"/>
      <c r="D65" s="140"/>
      <c r="E65" s="141"/>
      <c r="F65" s="23"/>
      <c r="G65" s="138"/>
      <c r="H65" s="139"/>
      <c r="I65" s="140"/>
      <c r="J65" s="141"/>
    </row>
    <row r="66" spans="2:10" ht="12" customHeight="1" x14ac:dyDescent="0.15">
      <c r="B66" s="30" t="s">
        <v>386</v>
      </c>
      <c r="C66" s="34">
        <v>400</v>
      </c>
      <c r="D66" s="139"/>
      <c r="E66" s="142"/>
      <c r="F66" s="23"/>
      <c r="G66" s="30" t="s">
        <v>386</v>
      </c>
      <c r="H66" s="34">
        <v>600</v>
      </c>
      <c r="I66" s="139"/>
      <c r="J66" s="142"/>
    </row>
    <row r="67" spans="2:10" ht="12" customHeight="1" x14ac:dyDescent="0.15">
      <c r="B67" s="143" t="s">
        <v>479</v>
      </c>
      <c r="C67" s="144"/>
      <c r="D67" s="144"/>
      <c r="E67" s="145"/>
      <c r="F67" s="23"/>
      <c r="G67" s="143" t="s">
        <v>1506</v>
      </c>
      <c r="H67" s="144"/>
      <c r="I67" s="144"/>
      <c r="J67" s="145"/>
    </row>
    <row r="68" spans="2:10" ht="12" customHeight="1" x14ac:dyDescent="0.15">
      <c r="B68" s="146"/>
      <c r="C68" s="147"/>
      <c r="D68" s="147"/>
      <c r="E68" s="148"/>
      <c r="F68" s="23"/>
      <c r="G68" s="146"/>
      <c r="H68" s="147"/>
      <c r="I68" s="147"/>
      <c r="J68" s="148"/>
    </row>
    <row r="69" spans="2:10" ht="12" customHeight="1" x14ac:dyDescent="0.15">
      <c r="B69" s="146"/>
      <c r="C69" s="147"/>
      <c r="D69" s="147"/>
      <c r="E69" s="148"/>
      <c r="F69" s="23"/>
      <c r="G69" s="146"/>
      <c r="H69" s="147"/>
      <c r="I69" s="147"/>
      <c r="J69" s="148"/>
    </row>
    <row r="70" spans="2:10" ht="12" customHeight="1" x14ac:dyDescent="0.15">
      <c r="B70" s="146"/>
      <c r="C70" s="147"/>
      <c r="D70" s="147"/>
      <c r="E70" s="148"/>
      <c r="F70" s="23"/>
      <c r="G70" s="146"/>
      <c r="H70" s="147"/>
      <c r="I70" s="147"/>
      <c r="J70" s="148"/>
    </row>
    <row r="71" spans="2:10" ht="12" customHeight="1" x14ac:dyDescent="0.15">
      <c r="B71" s="146"/>
      <c r="C71" s="147"/>
      <c r="D71" s="147"/>
      <c r="E71" s="148"/>
      <c r="F71" s="23"/>
      <c r="G71" s="146"/>
      <c r="H71" s="147"/>
      <c r="I71" s="147"/>
      <c r="J71" s="148"/>
    </row>
    <row r="72" spans="2:10" ht="12" customHeight="1" x14ac:dyDescent="0.15">
      <c r="B72" s="146"/>
      <c r="C72" s="147"/>
      <c r="D72" s="147"/>
      <c r="E72" s="148"/>
      <c r="F72" s="23"/>
      <c r="G72" s="146"/>
      <c r="H72" s="147"/>
      <c r="I72" s="147"/>
      <c r="J72" s="148"/>
    </row>
    <row r="73" spans="2:10" ht="12" customHeight="1" x14ac:dyDescent="0.15">
      <c r="B73" s="146"/>
      <c r="C73" s="147"/>
      <c r="D73" s="147"/>
      <c r="E73" s="148"/>
      <c r="F73" s="23"/>
      <c r="G73" s="146"/>
      <c r="H73" s="147"/>
      <c r="I73" s="147"/>
      <c r="J73" s="148"/>
    </row>
    <row r="74" spans="2:10" ht="12" customHeight="1" x14ac:dyDescent="0.15">
      <c r="B74" s="146"/>
      <c r="C74" s="147"/>
      <c r="D74" s="147"/>
      <c r="E74" s="148"/>
      <c r="F74" s="23"/>
      <c r="G74" s="146"/>
      <c r="H74" s="147"/>
      <c r="I74" s="147"/>
      <c r="J74" s="148"/>
    </row>
    <row r="75" spans="2:10" ht="12" customHeight="1" x14ac:dyDescent="0.15">
      <c r="B75" s="146"/>
      <c r="C75" s="147"/>
      <c r="D75" s="147"/>
      <c r="E75" s="148"/>
      <c r="F75" s="23"/>
      <c r="G75" s="146"/>
      <c r="H75" s="147"/>
      <c r="I75" s="147"/>
      <c r="J75" s="148"/>
    </row>
    <row r="76" spans="2:10" ht="12" customHeight="1" x14ac:dyDescent="0.15">
      <c r="B76" s="146"/>
      <c r="C76" s="147"/>
      <c r="D76" s="147"/>
      <c r="E76" s="148"/>
      <c r="F76" s="23"/>
      <c r="G76" s="146"/>
      <c r="H76" s="147"/>
      <c r="I76" s="147"/>
      <c r="J76" s="148"/>
    </row>
    <row r="77" spans="2:10" ht="12" customHeight="1" x14ac:dyDescent="0.15">
      <c r="B77" s="155" t="s">
        <v>1507</v>
      </c>
      <c r="C77" s="156"/>
      <c r="D77" s="156"/>
      <c r="E77" s="157"/>
      <c r="F77" s="23"/>
      <c r="G77" s="155" t="s">
        <v>698</v>
      </c>
      <c r="H77" s="156"/>
      <c r="I77" s="156"/>
      <c r="J77" s="157"/>
    </row>
  </sheetData>
  <mergeCells count="40">
    <mergeCell ref="G25:J25"/>
    <mergeCell ref="L25:O25"/>
    <mergeCell ref="Q25:T25"/>
    <mergeCell ref="B51:E51"/>
    <mergeCell ref="G51:J51"/>
    <mergeCell ref="L51:O51"/>
    <mergeCell ref="Q51:T51"/>
    <mergeCell ref="Q41:T50"/>
    <mergeCell ref="I8:J14"/>
    <mergeCell ref="B77:E77"/>
    <mergeCell ref="G77:J77"/>
    <mergeCell ref="B8:C13"/>
    <mergeCell ref="L8:M13"/>
    <mergeCell ref="D8:E14"/>
    <mergeCell ref="B60:C65"/>
    <mergeCell ref="D60:E66"/>
    <mergeCell ref="B67:E76"/>
    <mergeCell ref="B41:E50"/>
    <mergeCell ref="G41:J50"/>
    <mergeCell ref="L41:O50"/>
    <mergeCell ref="G60:H65"/>
    <mergeCell ref="I60:J66"/>
    <mergeCell ref="G67:J76"/>
    <mergeCell ref="B25:E25"/>
    <mergeCell ref="S8:T14"/>
    <mergeCell ref="G15:J24"/>
    <mergeCell ref="L15:O24"/>
    <mergeCell ref="Q15:T24"/>
    <mergeCell ref="B34:C39"/>
    <mergeCell ref="L34:M39"/>
    <mergeCell ref="D34:E40"/>
    <mergeCell ref="N34:O40"/>
    <mergeCell ref="G34:H39"/>
    <mergeCell ref="Q34:R39"/>
    <mergeCell ref="I34:J40"/>
    <mergeCell ref="S34:T40"/>
    <mergeCell ref="N8:O14"/>
    <mergeCell ref="B15:E24"/>
    <mergeCell ref="G8:H13"/>
    <mergeCell ref="Q8:R13"/>
  </mergeCells>
  <phoneticPr fontId="12" type="noConversion"/>
  <conditionalFormatting sqref="C5">
    <cfRule type="cellIs" dxfId="69" priority="92" operator="equal">
      <formula>"橙色"</formula>
    </cfRule>
    <cfRule type="cellIs" dxfId="68" priority="93" operator="equal">
      <formula>"橙色"</formula>
    </cfRule>
    <cfRule type="cellIs" dxfId="67" priority="94" operator="equal">
      <formula>"红色"</formula>
    </cfRule>
    <cfRule type="cellIs" dxfId="66" priority="95" operator="equal">
      <formula>"紫色"</formula>
    </cfRule>
    <cfRule type="cellIs" dxfId="65" priority="96" operator="equal">
      <formula>"蓝色"</formula>
    </cfRule>
    <cfRule type="cellIs" dxfId="64" priority="97" operator="equal">
      <formula>"绿色"</formula>
    </cfRule>
    <cfRule type="cellIs" dxfId="63" priority="98" operator="equal">
      <formula>"黑色"</formula>
    </cfRule>
  </conditionalFormatting>
  <conditionalFormatting sqref="H5">
    <cfRule type="cellIs" dxfId="62" priority="85" operator="equal">
      <formula>"橙色"</formula>
    </cfRule>
    <cfRule type="cellIs" dxfId="61" priority="86" operator="equal">
      <formula>"橙色"</formula>
    </cfRule>
    <cfRule type="cellIs" dxfId="60" priority="87" operator="equal">
      <formula>"红色"</formula>
    </cfRule>
    <cfRule type="cellIs" dxfId="59" priority="88" operator="equal">
      <formula>"紫色"</formula>
    </cfRule>
    <cfRule type="cellIs" dxfId="58" priority="89" operator="equal">
      <formula>"蓝色"</formula>
    </cfRule>
    <cfRule type="cellIs" dxfId="57" priority="90" operator="equal">
      <formula>"绿色"</formula>
    </cfRule>
    <cfRule type="cellIs" dxfId="56" priority="91" operator="equal">
      <formula>"黑色"</formula>
    </cfRule>
  </conditionalFormatting>
  <conditionalFormatting sqref="M5">
    <cfRule type="cellIs" dxfId="55" priority="64" operator="equal">
      <formula>"橙色"</formula>
    </cfRule>
    <cfRule type="cellIs" dxfId="54" priority="65" operator="equal">
      <formula>"橙色"</formula>
    </cfRule>
    <cfRule type="cellIs" dxfId="53" priority="66" operator="equal">
      <formula>"红色"</formula>
    </cfRule>
    <cfRule type="cellIs" dxfId="52" priority="67" operator="equal">
      <formula>"紫色"</formula>
    </cfRule>
    <cfRule type="cellIs" dxfId="51" priority="68" operator="equal">
      <formula>"蓝色"</formula>
    </cfRule>
    <cfRule type="cellIs" dxfId="50" priority="69" operator="equal">
      <formula>"绿色"</formula>
    </cfRule>
    <cfRule type="cellIs" dxfId="49" priority="70" operator="equal">
      <formula>"黑色"</formula>
    </cfRule>
  </conditionalFormatting>
  <conditionalFormatting sqref="R5">
    <cfRule type="cellIs" dxfId="48" priority="57" operator="equal">
      <formula>"橙色"</formula>
    </cfRule>
    <cfRule type="cellIs" dxfId="47" priority="58" operator="equal">
      <formula>"橙色"</formula>
    </cfRule>
    <cfRule type="cellIs" dxfId="46" priority="59" operator="equal">
      <formula>"红色"</formula>
    </cfRule>
    <cfRule type="cellIs" dxfId="45" priority="60" operator="equal">
      <formula>"紫色"</formula>
    </cfRule>
    <cfRule type="cellIs" dxfId="44" priority="61" operator="equal">
      <formula>"蓝色"</formula>
    </cfRule>
    <cfRule type="cellIs" dxfId="43" priority="62" operator="equal">
      <formula>"绿色"</formula>
    </cfRule>
    <cfRule type="cellIs" dxfId="42" priority="63" operator="equal">
      <formula>"黑色"</formula>
    </cfRule>
  </conditionalFormatting>
  <conditionalFormatting sqref="C31">
    <cfRule type="cellIs" dxfId="41" priority="8" operator="equal">
      <formula>"金色"</formula>
    </cfRule>
    <cfRule type="cellIs" dxfId="40" priority="9" operator="equal">
      <formula>"橙色"</formula>
    </cfRule>
    <cfRule type="cellIs" dxfId="39" priority="10" operator="equal">
      <formula>"红色"</formula>
    </cfRule>
    <cfRule type="cellIs" dxfId="38" priority="11" operator="equal">
      <formula>"紫色"</formula>
    </cfRule>
    <cfRule type="cellIs" dxfId="37" priority="12" operator="equal">
      <formula>"蓝色"</formula>
    </cfRule>
    <cfRule type="cellIs" dxfId="36" priority="13" operator="equal">
      <formula>"绿色"</formula>
    </cfRule>
    <cfRule type="cellIs" dxfId="35" priority="14" operator="equal">
      <formula>"黑色"</formula>
    </cfRule>
  </conditionalFormatting>
  <conditionalFormatting sqref="H31">
    <cfRule type="cellIs" dxfId="34" priority="43" operator="equal">
      <formula>"橙色"</formula>
    </cfRule>
    <cfRule type="cellIs" dxfId="33" priority="44" operator="equal">
      <formula>"橙色"</formula>
    </cfRule>
    <cfRule type="cellIs" dxfId="32" priority="45" operator="equal">
      <formula>"红色"</formula>
    </cfRule>
    <cfRule type="cellIs" dxfId="31" priority="46" operator="equal">
      <formula>"紫色"</formula>
    </cfRule>
    <cfRule type="cellIs" dxfId="30" priority="47" operator="equal">
      <formula>"蓝色"</formula>
    </cfRule>
    <cfRule type="cellIs" dxfId="29" priority="48" operator="equal">
      <formula>"绿色"</formula>
    </cfRule>
    <cfRule type="cellIs" dxfId="28" priority="49" operator="equal">
      <formula>"黑色"</formula>
    </cfRule>
  </conditionalFormatting>
  <conditionalFormatting sqref="M31">
    <cfRule type="cellIs" dxfId="27" priority="36" operator="equal">
      <formula>"橙色"</formula>
    </cfRule>
    <cfRule type="cellIs" dxfId="26" priority="37" operator="equal">
      <formula>"橙色"</formula>
    </cfRule>
    <cfRule type="cellIs" dxfId="25" priority="38" operator="equal">
      <formula>"红色"</formula>
    </cfRule>
    <cfRule type="cellIs" dxfId="24" priority="39" operator="equal">
      <formula>"紫色"</formula>
    </cfRule>
    <cfRule type="cellIs" dxfId="23" priority="40" operator="equal">
      <formula>"蓝色"</formula>
    </cfRule>
    <cfRule type="cellIs" dxfId="22" priority="41" operator="equal">
      <formula>"绿色"</formula>
    </cfRule>
    <cfRule type="cellIs" dxfId="21" priority="42" operator="equal">
      <formula>"黑色"</formula>
    </cfRule>
  </conditionalFormatting>
  <conditionalFormatting sqref="R31">
    <cfRule type="cellIs" dxfId="20" priority="22" operator="equal">
      <formula>"金色"</formula>
    </cfRule>
    <cfRule type="cellIs" dxfId="19" priority="23" operator="equal">
      <formula>"橙色"</formula>
    </cfRule>
    <cfRule type="cellIs" dxfId="18" priority="24" operator="equal">
      <formula>"红色"</formula>
    </cfRule>
    <cfRule type="cellIs" dxfId="17" priority="25" operator="equal">
      <formula>"紫色"</formula>
    </cfRule>
    <cfRule type="cellIs" dxfId="16" priority="26" operator="equal">
      <formula>"蓝色"</formula>
    </cfRule>
    <cfRule type="cellIs" dxfId="15" priority="27" operator="equal">
      <formula>"绿色"</formula>
    </cfRule>
    <cfRule type="cellIs" dxfId="14" priority="28" operator="equal">
      <formula>"黑色"</formula>
    </cfRule>
  </conditionalFormatting>
  <conditionalFormatting sqref="C57">
    <cfRule type="cellIs" dxfId="13" priority="15" operator="equal">
      <formula>"金色"</formula>
    </cfRule>
    <cfRule type="cellIs" dxfId="12" priority="16" operator="equal">
      <formula>"橙色"</formula>
    </cfRule>
    <cfRule type="cellIs" dxfId="11" priority="17" operator="equal">
      <formula>"红色"</formula>
    </cfRule>
    <cfRule type="cellIs" dxfId="10" priority="18" operator="equal">
      <formula>"紫色"</formula>
    </cfRule>
    <cfRule type="cellIs" dxfId="9" priority="19" operator="equal">
      <formula>"蓝色"</formula>
    </cfRule>
    <cfRule type="cellIs" dxfId="8" priority="20" operator="equal">
      <formula>"绿色"</formula>
    </cfRule>
    <cfRule type="cellIs" dxfId="7" priority="21" operator="equal">
      <formula>"黑色"</formula>
    </cfRule>
  </conditionalFormatting>
  <conditionalFormatting sqref="H57">
    <cfRule type="cellIs" dxfId="6" priority="1" operator="equal">
      <formula>"橙色"</formula>
    </cfRule>
    <cfRule type="cellIs" dxfId="5" priority="2" operator="equal">
      <formula>"橙色"</formula>
    </cfRule>
    <cfRule type="cellIs" dxfId="4" priority="3" operator="equal">
      <formula>"红色"</formula>
    </cfRule>
    <cfRule type="cellIs" dxfId="3" priority="4" operator="equal">
      <formula>"紫色"</formula>
    </cfRule>
    <cfRule type="cellIs" dxfId="2" priority="5" operator="equal">
      <formula>"蓝色"</formula>
    </cfRule>
    <cfRule type="cellIs" dxfId="1" priority="6" operator="equal">
      <formula>"绿色"</formula>
    </cfRule>
    <cfRule type="cellIs" dxfId="0" priority="7" operator="equal">
      <formula>"黑色"</formula>
    </cfRule>
  </conditionalFormatting>
  <dataValidations count="4">
    <dataValidation type="list" allowBlank="1" showInputMessage="1" showErrorMessage="1" sqref="C3 H3 M3 R3 C29 H29 M29 R29 C55 H55" xr:uid="{00000000-0002-0000-0E00-000000000000}">
      <formula1>"[下拉],近程冷兵器,近程热兵器,副武器"</formula1>
    </dataValidation>
    <dataValidation type="list" allowBlank="1" showInputMessage="1" showErrorMessage="1" sqref="D3 I3 N3 S3 D29 I29 N29 S29 D55 I55" xr:uid="{00000000-0002-0000-0E00-000001000000}">
      <formula1>"[下拉],长柄武器,中柄武器,短柄武器,无柄武器,副武器"</formula1>
    </dataValidation>
    <dataValidation allowBlank="1" showInputMessage="1" showErrorMessage="1" sqref="E3 J3 O3 T3 E29 J29 O29 T29 E55 J55" xr:uid="{00000000-0002-0000-0E00-000002000000}"/>
    <dataValidation type="list" allowBlank="1" showInputMessage="1" showErrorMessage="1" sqref="E4 J4 O4 T4 E30 J30 O30 T30 E56 J56" xr:uid="{00000000-0002-0000-0E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337"/>
  <sheetViews>
    <sheetView topLeftCell="A158" workbookViewId="0">
      <selection activeCell="I164" sqref="I164:J170"/>
    </sheetView>
  </sheetViews>
  <sheetFormatPr defaultColWidth="8.875" defaultRowHeight="12" customHeight="1" x14ac:dyDescent="0.15"/>
  <cols>
    <col min="1" max="16384" width="8.875" style="1"/>
  </cols>
  <sheetData>
    <row r="2" spans="2:20" ht="12" customHeight="1" x14ac:dyDescent="0.15">
      <c r="B2" s="2" t="s">
        <v>364</v>
      </c>
      <c r="C2" s="3" t="s">
        <v>28</v>
      </c>
      <c r="D2" s="4" t="s">
        <v>365</v>
      </c>
      <c r="E2" s="5" t="str">
        <f>E3</f>
        <v>长剑</v>
      </c>
      <c r="G2" s="2" t="s">
        <v>364</v>
      </c>
      <c r="H2" s="3" t="s">
        <v>69</v>
      </c>
      <c r="I2" s="4" t="s">
        <v>365</v>
      </c>
      <c r="J2" s="5" t="str">
        <f>J3</f>
        <v>剑</v>
      </c>
      <c r="L2" s="2" t="s">
        <v>364</v>
      </c>
      <c r="M2" s="3" t="s">
        <v>108</v>
      </c>
      <c r="N2" s="4" t="s">
        <v>365</v>
      </c>
      <c r="O2" s="5" t="str">
        <f>O3</f>
        <v>长剑</v>
      </c>
      <c r="Q2" s="2" t="s">
        <v>364</v>
      </c>
      <c r="R2" s="3" t="s">
        <v>56</v>
      </c>
      <c r="S2" s="4" t="s">
        <v>365</v>
      </c>
      <c r="T2" s="5" t="str">
        <f>T3</f>
        <v>长剑</v>
      </c>
    </row>
    <row r="3" spans="2:20" ht="12" customHeight="1" x14ac:dyDescent="0.15">
      <c r="B3" s="6" t="s">
        <v>366</v>
      </c>
      <c r="C3" s="7" t="s">
        <v>367</v>
      </c>
      <c r="D3" s="7" t="s">
        <v>368</v>
      </c>
      <c r="E3" s="8" t="s">
        <v>369</v>
      </c>
      <c r="G3" s="6" t="s">
        <v>366</v>
      </c>
      <c r="H3" s="7" t="s">
        <v>367</v>
      </c>
      <c r="I3" s="7" t="s">
        <v>368</v>
      </c>
      <c r="J3" s="8" t="s">
        <v>1</v>
      </c>
      <c r="L3" s="6" t="s">
        <v>366</v>
      </c>
      <c r="M3" s="7" t="s">
        <v>367</v>
      </c>
      <c r="N3" s="7" t="s">
        <v>368</v>
      </c>
      <c r="O3" s="8" t="s">
        <v>369</v>
      </c>
      <c r="Q3" s="6" t="s">
        <v>366</v>
      </c>
      <c r="R3" s="7" t="s">
        <v>367</v>
      </c>
      <c r="S3" s="7" t="s">
        <v>368</v>
      </c>
      <c r="T3" s="8" t="s">
        <v>369</v>
      </c>
    </row>
    <row r="4" spans="2:20" ht="12" customHeight="1" x14ac:dyDescent="0.15">
      <c r="B4" s="6" t="s">
        <v>370</v>
      </c>
      <c r="C4" s="9" t="str">
        <f>IF(E4/10&lt;1,"",E4/10&amp;"D5")&amp;IF(E5/5&lt;1,"","+"&amp;INT(E5/5))</f>
        <v>8D5+3</v>
      </c>
      <c r="D4" s="10" t="s">
        <v>371</v>
      </c>
      <c r="E4" s="11">
        <v>80</v>
      </c>
      <c r="G4" s="6" t="s">
        <v>370</v>
      </c>
      <c r="H4" s="9" t="str">
        <f>IF(J4/10&lt;1,"",J4/10&amp;"D5")&amp;IF(J5/5&lt;1,"","+"&amp;INT(J5/5))</f>
        <v>5D5+2</v>
      </c>
      <c r="I4" s="10" t="s">
        <v>371</v>
      </c>
      <c r="J4" s="11">
        <v>50</v>
      </c>
      <c r="L4" s="6" t="s">
        <v>370</v>
      </c>
      <c r="M4" s="9" t="str">
        <f>IF(O4/10&lt;1,"",O4/10&amp;"D5")&amp;IF(O5/5&lt;1,"","+"&amp;INT(O5/5))</f>
        <v>15D5+4</v>
      </c>
      <c r="N4" s="10" t="s">
        <v>371</v>
      </c>
      <c r="O4" s="11">
        <v>150</v>
      </c>
      <c r="Q4" s="6" t="s">
        <v>370</v>
      </c>
      <c r="R4" s="9" t="str">
        <f>IF(T4/10&lt;1,"",T4/10&amp;"D5")&amp;IF(T5/5&lt;1,"","+"&amp;INT(T5/5))</f>
        <v>12D5+2</v>
      </c>
      <c r="S4" s="10" t="s">
        <v>371</v>
      </c>
      <c r="T4" s="11">
        <v>120</v>
      </c>
    </row>
    <row r="5" spans="2:20" ht="12" customHeight="1" x14ac:dyDescent="0.15">
      <c r="B5" s="6" t="s">
        <v>372</v>
      </c>
      <c r="C5" s="12" t="str">
        <f>LOOKUP(C6,{0,201,401,601,901,1201,1501;"黑色","绿色","蓝色","紫色","红色","橙色","金色"})</f>
        <v>黑色</v>
      </c>
      <c r="D5" s="10" t="s">
        <v>373</v>
      </c>
      <c r="E5" s="13">
        <v>15</v>
      </c>
      <c r="G5" s="6" t="s">
        <v>372</v>
      </c>
      <c r="H5" s="12" t="str">
        <f>LOOKUP(H6,{0,201,401,601,901,1201,1501;"黑色","绿色","蓝色","紫色","红色","橙色","金色"})</f>
        <v>黑色</v>
      </c>
      <c r="I5" s="10" t="s">
        <v>373</v>
      </c>
      <c r="J5" s="13">
        <v>10</v>
      </c>
      <c r="L5" s="6" t="s">
        <v>372</v>
      </c>
      <c r="M5" s="12" t="str">
        <f>LOOKUP(M6,{0,201,401,601,901,1201,1501;"黑色","绿色","蓝色","紫色","红色","橙色","金色"})</f>
        <v>绿色</v>
      </c>
      <c r="N5" s="10" t="s">
        <v>373</v>
      </c>
      <c r="O5" s="13">
        <v>20</v>
      </c>
      <c r="Q5" s="6" t="s">
        <v>372</v>
      </c>
      <c r="R5" s="12" t="str">
        <f>LOOKUP(R6,{0,201,401,601,901,1201,1501;"黑色","绿色","蓝色","紫色","红色","橙色","金色"})</f>
        <v>黑色</v>
      </c>
      <c r="S5" s="10" t="s">
        <v>373</v>
      </c>
      <c r="T5" s="13">
        <v>12</v>
      </c>
    </row>
    <row r="6" spans="2:20" ht="12" customHeight="1" x14ac:dyDescent="0.15">
      <c r="B6" s="6" t="s">
        <v>374</v>
      </c>
      <c r="C6" s="12">
        <f>C14+E4</f>
        <v>80</v>
      </c>
      <c r="D6" s="10" t="s">
        <v>375</v>
      </c>
      <c r="E6" s="13">
        <v>7</v>
      </c>
      <c r="G6" s="6" t="s">
        <v>374</v>
      </c>
      <c r="H6" s="12">
        <f>H14+J4</f>
        <v>150</v>
      </c>
      <c r="I6" s="10" t="s">
        <v>375</v>
      </c>
      <c r="J6" s="13">
        <v>5</v>
      </c>
      <c r="L6" s="6" t="s">
        <v>374</v>
      </c>
      <c r="M6" s="12">
        <f>M14+O4</f>
        <v>250</v>
      </c>
      <c r="N6" s="10" t="s">
        <v>375</v>
      </c>
      <c r="O6" s="13">
        <v>8</v>
      </c>
      <c r="Q6" s="6" t="s">
        <v>374</v>
      </c>
      <c r="R6" s="12">
        <f>R14+T4</f>
        <v>120</v>
      </c>
      <c r="S6" s="10" t="s">
        <v>375</v>
      </c>
      <c r="T6" s="13">
        <v>10</v>
      </c>
    </row>
    <row r="7" spans="2:20" ht="12" customHeight="1" x14ac:dyDescent="0.15">
      <c r="B7" s="14" t="s">
        <v>376</v>
      </c>
      <c r="C7" s="15">
        <f>C6*20</f>
        <v>1600</v>
      </c>
      <c r="D7" s="16" t="s">
        <v>377</v>
      </c>
      <c r="E7" s="17">
        <f>C6</f>
        <v>80</v>
      </c>
      <c r="G7" s="14" t="s">
        <v>376</v>
      </c>
      <c r="H7" s="15">
        <f>H6*20</f>
        <v>3000</v>
      </c>
      <c r="I7" s="16" t="s">
        <v>377</v>
      </c>
      <c r="J7" s="17">
        <f>H6</f>
        <v>150</v>
      </c>
      <c r="L7" s="14" t="s">
        <v>376</v>
      </c>
      <c r="M7" s="15">
        <f>M6*20</f>
        <v>5000</v>
      </c>
      <c r="N7" s="16" t="s">
        <v>377</v>
      </c>
      <c r="O7" s="17">
        <f>M6</f>
        <v>250</v>
      </c>
      <c r="Q7" s="14" t="s">
        <v>376</v>
      </c>
      <c r="R7" s="15">
        <f>R6*20</f>
        <v>2400</v>
      </c>
      <c r="S7" s="16" t="s">
        <v>377</v>
      </c>
      <c r="T7" s="17">
        <f>R6</f>
        <v>120</v>
      </c>
    </row>
    <row r="8" spans="2:20" ht="12" customHeight="1" x14ac:dyDescent="0.15">
      <c r="B8" s="136" t="s">
        <v>378</v>
      </c>
      <c r="C8" s="137"/>
      <c r="D8" s="140" t="s">
        <v>379</v>
      </c>
      <c r="E8" s="141"/>
      <c r="G8" s="136" t="s">
        <v>380</v>
      </c>
      <c r="H8" s="137"/>
      <c r="I8" s="140" t="s">
        <v>381</v>
      </c>
      <c r="J8" s="141"/>
      <c r="L8" s="136" t="s">
        <v>382</v>
      </c>
      <c r="M8" s="137"/>
      <c r="N8" s="140" t="s">
        <v>383</v>
      </c>
      <c r="O8" s="141"/>
      <c r="Q8" s="136" t="s">
        <v>384</v>
      </c>
      <c r="R8" s="137"/>
      <c r="S8" s="140" t="s">
        <v>385</v>
      </c>
      <c r="T8" s="141"/>
    </row>
    <row r="9" spans="2:20" ht="12" customHeight="1" x14ac:dyDescent="0.15">
      <c r="B9" s="136"/>
      <c r="C9" s="137"/>
      <c r="D9" s="140"/>
      <c r="E9" s="141"/>
      <c r="G9" s="136"/>
      <c r="H9" s="137"/>
      <c r="I9" s="140"/>
      <c r="J9" s="141"/>
      <c r="L9" s="136"/>
      <c r="M9" s="137"/>
      <c r="N9" s="140"/>
      <c r="O9" s="141"/>
      <c r="Q9" s="136"/>
      <c r="R9" s="137"/>
      <c r="S9" s="140"/>
      <c r="T9" s="141"/>
    </row>
    <row r="10" spans="2:20" ht="12" customHeight="1" x14ac:dyDescent="0.15">
      <c r="B10" s="136"/>
      <c r="C10" s="137"/>
      <c r="D10" s="140"/>
      <c r="E10" s="141"/>
      <c r="G10" s="136"/>
      <c r="H10" s="137"/>
      <c r="I10" s="140"/>
      <c r="J10" s="141"/>
      <c r="L10" s="136"/>
      <c r="M10" s="137"/>
      <c r="N10" s="140"/>
      <c r="O10" s="141"/>
      <c r="Q10" s="136"/>
      <c r="R10" s="137"/>
      <c r="S10" s="140"/>
      <c r="T10" s="141"/>
    </row>
    <row r="11" spans="2:20" ht="12" customHeight="1" x14ac:dyDescent="0.15">
      <c r="B11" s="136"/>
      <c r="C11" s="137"/>
      <c r="D11" s="140"/>
      <c r="E11" s="141"/>
      <c r="G11" s="136"/>
      <c r="H11" s="137"/>
      <c r="I11" s="140"/>
      <c r="J11" s="141"/>
      <c r="L11" s="136"/>
      <c r="M11" s="137"/>
      <c r="N11" s="140"/>
      <c r="O11" s="141"/>
      <c r="Q11" s="136"/>
      <c r="R11" s="137"/>
      <c r="S11" s="140"/>
      <c r="T11" s="141"/>
    </row>
    <row r="12" spans="2:20" ht="12" customHeight="1" x14ac:dyDescent="0.15">
      <c r="B12" s="136"/>
      <c r="C12" s="137"/>
      <c r="D12" s="140"/>
      <c r="E12" s="141"/>
      <c r="G12" s="136"/>
      <c r="H12" s="137"/>
      <c r="I12" s="140"/>
      <c r="J12" s="141"/>
      <c r="L12" s="136"/>
      <c r="M12" s="137"/>
      <c r="N12" s="140"/>
      <c r="O12" s="141"/>
      <c r="Q12" s="136"/>
      <c r="R12" s="137"/>
      <c r="S12" s="140"/>
      <c r="T12" s="141"/>
    </row>
    <row r="13" spans="2:20" ht="12" customHeight="1" x14ac:dyDescent="0.15">
      <c r="B13" s="138"/>
      <c r="C13" s="139"/>
      <c r="D13" s="140"/>
      <c r="E13" s="141"/>
      <c r="G13" s="138"/>
      <c r="H13" s="139"/>
      <c r="I13" s="140"/>
      <c r="J13" s="141"/>
      <c r="L13" s="138"/>
      <c r="M13" s="139"/>
      <c r="N13" s="140"/>
      <c r="O13" s="141"/>
      <c r="Q13" s="138"/>
      <c r="R13" s="139"/>
      <c r="S13" s="140"/>
      <c r="T13" s="141"/>
    </row>
    <row r="14" spans="2:20" ht="12" customHeight="1" x14ac:dyDescent="0.15">
      <c r="B14" s="14" t="s">
        <v>386</v>
      </c>
      <c r="C14" s="18">
        <v>0</v>
      </c>
      <c r="D14" s="139"/>
      <c r="E14" s="142"/>
      <c r="G14" s="14" t="s">
        <v>386</v>
      </c>
      <c r="H14" s="18">
        <v>100</v>
      </c>
      <c r="I14" s="139"/>
      <c r="J14" s="142"/>
      <c r="L14" s="14" t="s">
        <v>386</v>
      </c>
      <c r="M14" s="18">
        <v>100</v>
      </c>
      <c r="N14" s="139"/>
      <c r="O14" s="142"/>
      <c r="Q14" s="14" t="s">
        <v>386</v>
      </c>
      <c r="R14" s="18">
        <v>0</v>
      </c>
      <c r="S14" s="139"/>
      <c r="T14" s="142"/>
    </row>
    <row r="15" spans="2:20" ht="12" customHeight="1" x14ac:dyDescent="0.15">
      <c r="B15" s="143" t="s">
        <v>387</v>
      </c>
      <c r="C15" s="144"/>
      <c r="D15" s="144"/>
      <c r="E15" s="145"/>
      <c r="G15" s="143"/>
      <c r="H15" s="144"/>
      <c r="I15" s="144"/>
      <c r="J15" s="145"/>
      <c r="L15" s="143"/>
      <c r="M15" s="144"/>
      <c r="N15" s="144"/>
      <c r="O15" s="145"/>
      <c r="Q15" s="143" t="s">
        <v>388</v>
      </c>
      <c r="R15" s="144"/>
      <c r="S15" s="144"/>
      <c r="T15" s="145"/>
    </row>
    <row r="16" spans="2:20" ht="12" customHeight="1" x14ac:dyDescent="0.15">
      <c r="B16" s="146"/>
      <c r="C16" s="147"/>
      <c r="D16" s="147"/>
      <c r="E16" s="148"/>
      <c r="G16" s="146"/>
      <c r="H16" s="147"/>
      <c r="I16" s="147"/>
      <c r="J16" s="148"/>
      <c r="L16" s="146"/>
      <c r="M16" s="147"/>
      <c r="N16" s="147"/>
      <c r="O16" s="148"/>
      <c r="Q16" s="146"/>
      <c r="R16" s="147"/>
      <c r="S16" s="147"/>
      <c r="T16" s="148"/>
    </row>
    <row r="17" spans="2:20" ht="12" customHeight="1" x14ac:dyDescent="0.15">
      <c r="B17" s="146"/>
      <c r="C17" s="147"/>
      <c r="D17" s="147"/>
      <c r="E17" s="148"/>
      <c r="G17" s="146"/>
      <c r="H17" s="147"/>
      <c r="I17" s="147"/>
      <c r="J17" s="148"/>
      <c r="L17" s="146"/>
      <c r="M17" s="147"/>
      <c r="N17" s="147"/>
      <c r="O17" s="148"/>
      <c r="Q17" s="146"/>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55" t="s">
        <v>389</v>
      </c>
      <c r="C25" s="156"/>
      <c r="D25" s="156"/>
      <c r="E25" s="157"/>
      <c r="G25" s="155" t="s">
        <v>390</v>
      </c>
      <c r="H25" s="156"/>
      <c r="I25" s="156"/>
      <c r="J25" s="157"/>
      <c r="L25" s="155" t="s">
        <v>391</v>
      </c>
      <c r="M25" s="156"/>
      <c r="N25" s="156"/>
      <c r="O25" s="157"/>
      <c r="Q25" s="155" t="s">
        <v>392</v>
      </c>
      <c r="R25" s="156"/>
      <c r="S25" s="156"/>
      <c r="T25" s="157"/>
    </row>
    <row r="28" spans="2:20" ht="12" customHeight="1" x14ac:dyDescent="0.15">
      <c r="B28" s="2" t="s">
        <v>364</v>
      </c>
      <c r="C28" s="3" t="s">
        <v>42</v>
      </c>
      <c r="D28" s="4" t="s">
        <v>365</v>
      </c>
      <c r="E28" s="5" t="str">
        <f>E29</f>
        <v>长剑</v>
      </c>
      <c r="G28" s="59" t="s">
        <v>364</v>
      </c>
      <c r="H28" s="60" t="s">
        <v>82</v>
      </c>
      <c r="I28" s="61" t="s">
        <v>365</v>
      </c>
      <c r="J28" s="5" t="str">
        <f>J29</f>
        <v>巨剑</v>
      </c>
      <c r="L28" s="2" t="s">
        <v>364</v>
      </c>
      <c r="M28" s="3" t="s">
        <v>121</v>
      </c>
      <c r="N28" s="4" t="s">
        <v>365</v>
      </c>
      <c r="O28" s="5" t="str">
        <f>O29</f>
        <v>巨剑</v>
      </c>
      <c r="Q28" s="2" t="s">
        <v>364</v>
      </c>
      <c r="R28" s="3" t="s">
        <v>134</v>
      </c>
      <c r="S28" s="4" t="s">
        <v>365</v>
      </c>
      <c r="T28" s="5" t="str">
        <f>T29</f>
        <v>长剑</v>
      </c>
    </row>
    <row r="29" spans="2:20" ht="12" customHeight="1" x14ac:dyDescent="0.15">
      <c r="B29" s="6" t="s">
        <v>366</v>
      </c>
      <c r="C29" s="7" t="s">
        <v>367</v>
      </c>
      <c r="D29" s="7" t="s">
        <v>368</v>
      </c>
      <c r="E29" s="8" t="s">
        <v>369</v>
      </c>
      <c r="G29" s="62" t="s">
        <v>366</v>
      </c>
      <c r="H29" s="103" t="s">
        <v>367</v>
      </c>
      <c r="I29" s="103" t="s">
        <v>368</v>
      </c>
      <c r="J29" s="63" t="s">
        <v>393</v>
      </c>
      <c r="L29" s="6" t="s">
        <v>366</v>
      </c>
      <c r="M29" s="7" t="s">
        <v>367</v>
      </c>
      <c r="N29" s="7" t="s">
        <v>368</v>
      </c>
      <c r="O29" s="8" t="s">
        <v>393</v>
      </c>
      <c r="Q29" s="6" t="s">
        <v>366</v>
      </c>
      <c r="R29" s="7" t="s">
        <v>367</v>
      </c>
      <c r="S29" s="7" t="s">
        <v>368</v>
      </c>
      <c r="T29" s="8" t="s">
        <v>369</v>
      </c>
    </row>
    <row r="30" spans="2:20" ht="12" customHeight="1" x14ac:dyDescent="0.15">
      <c r="B30" s="6" t="s">
        <v>370</v>
      </c>
      <c r="C30" s="9" t="str">
        <f>IF(E30/10&lt;1,"",E30/10&amp;"D5")&amp;IF(E31/5&lt;1,"","+"&amp;INT(E31/5))</f>
        <v>10D5+20</v>
      </c>
      <c r="D30" s="10" t="s">
        <v>371</v>
      </c>
      <c r="E30" s="11">
        <v>100</v>
      </c>
      <c r="G30" s="62" t="s">
        <v>370</v>
      </c>
      <c r="H30" s="25" t="str">
        <f>IF(J30/10&lt;1,"",J30/10&amp;"D5")&amp;IF(J31/5&lt;1,"","+"&amp;INT(J31/5))</f>
        <v>20D5+20</v>
      </c>
      <c r="I30" s="64" t="s">
        <v>371</v>
      </c>
      <c r="J30" s="65">
        <v>200</v>
      </c>
      <c r="L30" s="6" t="s">
        <v>370</v>
      </c>
      <c r="M30" s="9" t="str">
        <f>IF(O30/10&lt;1,"",O30/10&amp;"D5")&amp;IF(O31/5&lt;1,"","+"&amp;INT(O31/5))</f>
        <v>25D5+50</v>
      </c>
      <c r="N30" s="10" t="s">
        <v>371</v>
      </c>
      <c r="O30" s="11">
        <v>250</v>
      </c>
      <c r="Q30" s="6" t="s">
        <v>370</v>
      </c>
      <c r="R30" s="9" t="str">
        <f>IF(T30/10&lt;1,"",T30/10&amp;"D5")&amp;IF(T31/5&lt;1,"","+"&amp;INT(T31/5))</f>
        <v>11D5+8</v>
      </c>
      <c r="S30" s="10" t="s">
        <v>371</v>
      </c>
      <c r="T30" s="11">
        <v>110</v>
      </c>
    </row>
    <row r="31" spans="2:20" ht="12" customHeight="1" x14ac:dyDescent="0.15">
      <c r="B31" s="6" t="s">
        <v>372</v>
      </c>
      <c r="C31" s="12" t="str">
        <f>LOOKUP(C32,{0,201,401,601,901,1201,1501;"黑色","绿色","蓝色","紫色","红色","橙色","金色"})</f>
        <v>黑色</v>
      </c>
      <c r="D31" s="10" t="s">
        <v>373</v>
      </c>
      <c r="E31" s="13">
        <v>100</v>
      </c>
      <c r="G31" s="62" t="s">
        <v>372</v>
      </c>
      <c r="H31" s="29" t="str">
        <f>LOOKUP(H32,{0,201,401,601,901,1201,1501;"黑色","绿色","蓝色","紫色","红色","橙色","金色"})</f>
        <v>黑色</v>
      </c>
      <c r="I31" s="64" t="s">
        <v>373</v>
      </c>
      <c r="J31" s="66">
        <v>100</v>
      </c>
      <c r="L31" s="6" t="s">
        <v>372</v>
      </c>
      <c r="M31" s="12" t="str">
        <f>LOOKUP(M32,{0,201,401,601,901,1201,1501;"黑色","绿色","蓝色","紫色","红色","橙色","金色"})</f>
        <v>绿色</v>
      </c>
      <c r="N31" s="10" t="s">
        <v>373</v>
      </c>
      <c r="O31" s="13">
        <v>250</v>
      </c>
      <c r="Q31" s="6" t="s">
        <v>372</v>
      </c>
      <c r="R31" s="12" t="str">
        <f>LOOKUP(R32,{0,201,401,601,901,1201,1501;"黑色","绿色","蓝色","紫色","红色","橙色","金色"})</f>
        <v>绿色</v>
      </c>
      <c r="S31" s="10" t="s">
        <v>373</v>
      </c>
      <c r="T31" s="13">
        <v>40</v>
      </c>
    </row>
    <row r="32" spans="2:20" ht="12" customHeight="1" x14ac:dyDescent="0.15">
      <c r="B32" s="6" t="s">
        <v>374</v>
      </c>
      <c r="C32" s="12">
        <f>C40+E30</f>
        <v>100</v>
      </c>
      <c r="D32" s="10" t="s">
        <v>375</v>
      </c>
      <c r="E32" s="13">
        <v>6</v>
      </c>
      <c r="G32" s="62" t="s">
        <v>374</v>
      </c>
      <c r="H32" s="19">
        <f>H40+J30</f>
        <v>200</v>
      </c>
      <c r="I32" s="64" t="s">
        <v>375</v>
      </c>
      <c r="J32" s="66">
        <v>25</v>
      </c>
      <c r="L32" s="6" t="s">
        <v>374</v>
      </c>
      <c r="M32" s="12">
        <f>M40+O30</f>
        <v>250</v>
      </c>
      <c r="N32" s="10" t="s">
        <v>375</v>
      </c>
      <c r="O32" s="13">
        <v>24</v>
      </c>
      <c r="Q32" s="6" t="s">
        <v>374</v>
      </c>
      <c r="R32" s="12">
        <f>R40+T30</f>
        <v>310</v>
      </c>
      <c r="S32" s="10" t="s">
        <v>375</v>
      </c>
      <c r="T32" s="13">
        <v>9</v>
      </c>
    </row>
    <row r="33" spans="2:20" ht="12" customHeight="1" x14ac:dyDescent="0.15">
      <c r="B33" s="14" t="s">
        <v>376</v>
      </c>
      <c r="C33" s="15">
        <f>C32*20</f>
        <v>2000</v>
      </c>
      <c r="D33" s="16" t="s">
        <v>377</v>
      </c>
      <c r="E33" s="17">
        <f>C32</f>
        <v>100</v>
      </c>
      <c r="G33" s="67" t="s">
        <v>376</v>
      </c>
      <c r="H33" s="31">
        <f>H32*20</f>
        <v>4000</v>
      </c>
      <c r="I33" s="68" t="s">
        <v>377</v>
      </c>
      <c r="J33" s="33">
        <f>H32</f>
        <v>200</v>
      </c>
      <c r="L33" s="14" t="s">
        <v>376</v>
      </c>
      <c r="M33" s="15">
        <f>M32*20</f>
        <v>5000</v>
      </c>
      <c r="N33" s="16" t="s">
        <v>377</v>
      </c>
      <c r="O33" s="17">
        <f>M32</f>
        <v>250</v>
      </c>
      <c r="Q33" s="14" t="s">
        <v>376</v>
      </c>
      <c r="R33" s="15">
        <f>R32*20</f>
        <v>6200</v>
      </c>
      <c r="S33" s="16" t="s">
        <v>377</v>
      </c>
      <c r="T33" s="17">
        <f>R32</f>
        <v>310</v>
      </c>
    </row>
    <row r="34" spans="2:20" ht="12" customHeight="1" x14ac:dyDescent="0.15">
      <c r="B34" s="136" t="s">
        <v>394</v>
      </c>
      <c r="C34" s="137"/>
      <c r="D34" s="140" t="s">
        <v>395</v>
      </c>
      <c r="E34" s="141"/>
      <c r="G34" s="136" t="s">
        <v>396</v>
      </c>
      <c r="H34" s="140"/>
      <c r="I34" s="140" t="s">
        <v>397</v>
      </c>
      <c r="J34" s="141"/>
      <c r="L34" s="136" t="s">
        <v>384</v>
      </c>
      <c r="M34" s="137"/>
      <c r="N34" s="140" t="s">
        <v>398</v>
      </c>
      <c r="O34" s="141"/>
      <c r="Q34" s="136" t="s">
        <v>399</v>
      </c>
      <c r="R34" s="137"/>
      <c r="S34" s="140" t="s">
        <v>400</v>
      </c>
      <c r="T34" s="141"/>
    </row>
    <row r="35" spans="2:20" ht="12" customHeight="1" x14ac:dyDescent="0.15">
      <c r="B35" s="136"/>
      <c r="C35" s="137"/>
      <c r="D35" s="140"/>
      <c r="E35" s="141"/>
      <c r="G35" s="136"/>
      <c r="H35" s="140"/>
      <c r="I35" s="140"/>
      <c r="J35" s="141"/>
      <c r="L35" s="136"/>
      <c r="M35" s="137"/>
      <c r="N35" s="140"/>
      <c r="O35" s="141"/>
      <c r="Q35" s="136"/>
      <c r="R35" s="137"/>
      <c r="S35" s="140"/>
      <c r="T35" s="141"/>
    </row>
    <row r="36" spans="2:20" ht="12" customHeight="1" x14ac:dyDescent="0.15">
      <c r="B36" s="136"/>
      <c r="C36" s="137"/>
      <c r="D36" s="140"/>
      <c r="E36" s="141"/>
      <c r="G36" s="136"/>
      <c r="H36" s="140"/>
      <c r="I36" s="140"/>
      <c r="J36" s="141"/>
      <c r="L36" s="136"/>
      <c r="M36" s="137"/>
      <c r="N36" s="140"/>
      <c r="O36" s="141"/>
      <c r="Q36" s="136"/>
      <c r="R36" s="137"/>
      <c r="S36" s="140"/>
      <c r="T36" s="141"/>
    </row>
    <row r="37" spans="2:20" ht="12" customHeight="1" x14ac:dyDescent="0.15">
      <c r="B37" s="136"/>
      <c r="C37" s="137"/>
      <c r="D37" s="140"/>
      <c r="E37" s="141"/>
      <c r="G37" s="136"/>
      <c r="H37" s="140"/>
      <c r="I37" s="140"/>
      <c r="J37" s="141"/>
      <c r="L37" s="136"/>
      <c r="M37" s="137"/>
      <c r="N37" s="140"/>
      <c r="O37" s="141"/>
      <c r="Q37" s="136"/>
      <c r="R37" s="137"/>
      <c r="S37" s="140"/>
      <c r="T37" s="141"/>
    </row>
    <row r="38" spans="2:20" ht="12" customHeight="1" x14ac:dyDescent="0.15">
      <c r="B38" s="136"/>
      <c r="C38" s="137"/>
      <c r="D38" s="140"/>
      <c r="E38" s="141"/>
      <c r="G38" s="136"/>
      <c r="H38" s="140"/>
      <c r="I38" s="140"/>
      <c r="J38" s="141"/>
      <c r="L38" s="136"/>
      <c r="M38" s="137"/>
      <c r="N38" s="140"/>
      <c r="O38" s="141"/>
      <c r="Q38" s="136"/>
      <c r="R38" s="137"/>
      <c r="S38" s="140"/>
      <c r="T38" s="141"/>
    </row>
    <row r="39" spans="2:20" ht="12" customHeight="1" x14ac:dyDescent="0.15">
      <c r="B39" s="138"/>
      <c r="C39" s="139"/>
      <c r="D39" s="140"/>
      <c r="E39" s="141"/>
      <c r="G39" s="138"/>
      <c r="H39" s="139"/>
      <c r="I39" s="140"/>
      <c r="J39" s="141"/>
      <c r="L39" s="138"/>
      <c r="M39" s="139"/>
      <c r="N39" s="140"/>
      <c r="O39" s="141"/>
      <c r="Q39" s="138"/>
      <c r="R39" s="139"/>
      <c r="S39" s="140"/>
      <c r="T39" s="141"/>
    </row>
    <row r="40" spans="2:20" ht="12" customHeight="1" x14ac:dyDescent="0.15">
      <c r="B40" s="14" t="s">
        <v>386</v>
      </c>
      <c r="C40" s="18">
        <v>0</v>
      </c>
      <c r="D40" s="139"/>
      <c r="E40" s="142"/>
      <c r="G40" s="67" t="s">
        <v>386</v>
      </c>
      <c r="H40" s="69">
        <v>0</v>
      </c>
      <c r="I40" s="139"/>
      <c r="J40" s="142"/>
      <c r="L40" s="14" t="s">
        <v>386</v>
      </c>
      <c r="M40" s="18">
        <v>0</v>
      </c>
      <c r="N40" s="139"/>
      <c r="O40" s="142"/>
      <c r="Q40" s="14" t="s">
        <v>386</v>
      </c>
      <c r="R40" s="18">
        <v>200</v>
      </c>
      <c r="S40" s="139"/>
      <c r="T40" s="142"/>
    </row>
    <row r="41" spans="2:20" ht="12" customHeight="1" x14ac:dyDescent="0.15">
      <c r="B41" s="143" t="s">
        <v>401</v>
      </c>
      <c r="C41" s="144"/>
      <c r="D41" s="144"/>
      <c r="E41" s="145"/>
      <c r="G41" s="143" t="s">
        <v>402</v>
      </c>
      <c r="H41" s="144"/>
      <c r="I41" s="144"/>
      <c r="J41" s="145"/>
      <c r="L41" s="143"/>
      <c r="M41" s="144"/>
      <c r="N41" s="144"/>
      <c r="O41" s="145"/>
      <c r="Q41" s="143"/>
      <c r="R41" s="144"/>
      <c r="S41" s="144"/>
      <c r="T41" s="145"/>
    </row>
    <row r="42" spans="2:20" ht="12" customHeight="1" x14ac:dyDescent="0.15">
      <c r="B42" s="146"/>
      <c r="C42" s="147"/>
      <c r="D42" s="147"/>
      <c r="E42" s="148"/>
      <c r="G42" s="146"/>
      <c r="H42" s="147"/>
      <c r="I42" s="147"/>
      <c r="J42" s="148"/>
      <c r="L42" s="146"/>
      <c r="M42" s="147"/>
      <c r="N42" s="147"/>
      <c r="O42" s="148"/>
      <c r="Q42" s="146"/>
      <c r="R42" s="147"/>
      <c r="S42" s="147"/>
      <c r="T42" s="148"/>
    </row>
    <row r="43" spans="2:20" ht="12" customHeight="1" x14ac:dyDescent="0.15">
      <c r="B43" s="146"/>
      <c r="C43" s="147"/>
      <c r="D43" s="147"/>
      <c r="E43" s="148"/>
      <c r="G43" s="146"/>
      <c r="H43" s="147"/>
      <c r="I43" s="147"/>
      <c r="J43" s="148"/>
      <c r="L43" s="146"/>
      <c r="M43" s="147"/>
      <c r="N43" s="147"/>
      <c r="O43" s="148"/>
      <c r="Q43" s="146"/>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55" t="s">
        <v>403</v>
      </c>
      <c r="C51" s="156"/>
      <c r="D51" s="156"/>
      <c r="E51" s="157"/>
      <c r="G51" s="158" t="s">
        <v>404</v>
      </c>
      <c r="H51" s="159"/>
      <c r="I51" s="159"/>
      <c r="J51" s="160"/>
      <c r="L51" s="155" t="s">
        <v>405</v>
      </c>
      <c r="M51" s="156"/>
      <c r="N51" s="156"/>
      <c r="O51" s="157"/>
      <c r="Q51" s="155" t="s">
        <v>406</v>
      </c>
      <c r="R51" s="156"/>
      <c r="S51" s="156"/>
      <c r="T51" s="157"/>
    </row>
    <row r="54" spans="2:20" ht="12" customHeight="1" x14ac:dyDescent="0.15">
      <c r="B54" s="2" t="s">
        <v>364</v>
      </c>
      <c r="C54" s="3" t="s">
        <v>183</v>
      </c>
      <c r="D54" s="4" t="s">
        <v>365</v>
      </c>
      <c r="E54" s="5" t="str">
        <f>E55</f>
        <v>巨剑</v>
      </c>
      <c r="G54" s="2" t="s">
        <v>364</v>
      </c>
      <c r="H54" s="3" t="s">
        <v>215</v>
      </c>
      <c r="I54" s="4" t="s">
        <v>365</v>
      </c>
      <c r="J54" s="5" t="str">
        <f>J55</f>
        <v>手半剑</v>
      </c>
      <c r="L54" s="2" t="s">
        <v>364</v>
      </c>
      <c r="M54" s="3" t="s">
        <v>225</v>
      </c>
      <c r="N54" s="4" t="s">
        <v>365</v>
      </c>
      <c r="O54" s="5" t="str">
        <f>O55</f>
        <v>长剑</v>
      </c>
      <c r="Q54" s="2" t="s">
        <v>364</v>
      </c>
      <c r="R54" s="3" t="s">
        <v>159</v>
      </c>
      <c r="S54" s="4" t="s">
        <v>365</v>
      </c>
      <c r="T54" s="5" t="str">
        <f>T55</f>
        <v>阔刃剑</v>
      </c>
    </row>
    <row r="55" spans="2:20" ht="12" customHeight="1" x14ac:dyDescent="0.15">
      <c r="B55" s="6" t="s">
        <v>366</v>
      </c>
      <c r="C55" s="7" t="s">
        <v>367</v>
      </c>
      <c r="D55" s="7" t="s">
        <v>368</v>
      </c>
      <c r="E55" s="8" t="s">
        <v>393</v>
      </c>
      <c r="G55" s="6" t="s">
        <v>366</v>
      </c>
      <c r="H55" s="7" t="s">
        <v>367</v>
      </c>
      <c r="I55" s="7" t="s">
        <v>368</v>
      </c>
      <c r="J55" s="8" t="s">
        <v>407</v>
      </c>
      <c r="L55" s="6" t="s">
        <v>366</v>
      </c>
      <c r="M55" s="7" t="s">
        <v>367</v>
      </c>
      <c r="N55" s="7" t="s">
        <v>368</v>
      </c>
      <c r="O55" s="8" t="s">
        <v>369</v>
      </c>
      <c r="Q55" s="6" t="s">
        <v>366</v>
      </c>
      <c r="R55" s="7" t="s">
        <v>367</v>
      </c>
      <c r="S55" s="7" t="s">
        <v>368</v>
      </c>
      <c r="T55" s="8" t="s">
        <v>408</v>
      </c>
    </row>
    <row r="56" spans="2:20" ht="12" customHeight="1" x14ac:dyDescent="0.15">
      <c r="B56" s="6" t="s">
        <v>370</v>
      </c>
      <c r="C56" s="9" t="str">
        <f>IF(E56/10&lt;1,"",E56/10&amp;"D5")&amp;IF(E57/5&lt;1,"","+"&amp;INT(E57/5))</f>
        <v>20D5+40</v>
      </c>
      <c r="D56" s="10" t="s">
        <v>371</v>
      </c>
      <c r="E56" s="11">
        <v>200</v>
      </c>
      <c r="G56" s="6" t="s">
        <v>370</v>
      </c>
      <c r="H56" s="9" t="str">
        <f>IF(J56/10&lt;1,"",J56/10&amp;"D5")&amp;IF(J57/5&lt;1,"","+"&amp;INT(J57/5))</f>
        <v>23D5+8</v>
      </c>
      <c r="I56" s="10" t="s">
        <v>371</v>
      </c>
      <c r="J56" s="11">
        <v>230</v>
      </c>
      <c r="L56" s="6" t="s">
        <v>370</v>
      </c>
      <c r="M56" s="9" t="str">
        <f>IF(O56/10&lt;1,"",O56/10&amp;"D5")&amp;IF(O57/5&lt;1,"","+"&amp;INT(O57/5))</f>
        <v>30D5</v>
      </c>
      <c r="N56" s="10" t="s">
        <v>371</v>
      </c>
      <c r="O56" s="11">
        <v>300</v>
      </c>
      <c r="Q56" s="6" t="s">
        <v>370</v>
      </c>
      <c r="R56" s="9" t="str">
        <f>IF(T56/10&lt;1,"",T56/10&amp;"D5")&amp;IF(T57/5&lt;1,"","+"&amp;INT(T57/5))</f>
        <v>15D5+17</v>
      </c>
      <c r="S56" s="10" t="s">
        <v>371</v>
      </c>
      <c r="T56" s="11">
        <v>150</v>
      </c>
    </row>
    <row r="57" spans="2:20" ht="12" customHeight="1" x14ac:dyDescent="0.15">
      <c r="B57" s="6" t="s">
        <v>372</v>
      </c>
      <c r="C57" s="12" t="str">
        <f>LOOKUP(C58,{0,201,401,601,901,1201,1501;"黑色","绿色","蓝色","紫色","红色","橙色","金色"})</f>
        <v>绿色</v>
      </c>
      <c r="D57" s="10" t="s">
        <v>373</v>
      </c>
      <c r="E57" s="13">
        <v>200</v>
      </c>
      <c r="G57" s="6" t="s">
        <v>372</v>
      </c>
      <c r="H57" s="12" t="str">
        <f>LOOKUP(H58,{0,201,401,601,901,1201,1501;"黑色","绿色","蓝色","紫色","红色","橙色","金色"})</f>
        <v>蓝色</v>
      </c>
      <c r="I57" s="10" t="s">
        <v>373</v>
      </c>
      <c r="J57" s="13">
        <v>40</v>
      </c>
      <c r="L57" s="6" t="s">
        <v>372</v>
      </c>
      <c r="M57" s="12" t="str">
        <f>LOOKUP(M58,{0,201,401,601,901,1201,1501;"黑色","绿色","蓝色","紫色","红色","橙色","金色"})</f>
        <v>蓝色</v>
      </c>
      <c r="N57" s="10" t="s">
        <v>373</v>
      </c>
      <c r="O57" s="13">
        <v>1</v>
      </c>
      <c r="Q57" s="6" t="s">
        <v>372</v>
      </c>
      <c r="R57" s="12" t="str">
        <f>LOOKUP(R58,{0,201,401,601,901,1201,1501;"黑色","绿色","蓝色","紫色","红色","橙色","金色"})</f>
        <v>绿色</v>
      </c>
      <c r="S57" s="10" t="s">
        <v>373</v>
      </c>
      <c r="T57" s="13">
        <v>85</v>
      </c>
    </row>
    <row r="58" spans="2:20" ht="12" customHeight="1" x14ac:dyDescent="0.15">
      <c r="B58" s="6" t="s">
        <v>374</v>
      </c>
      <c r="C58" s="12">
        <f>C66+E56</f>
        <v>400</v>
      </c>
      <c r="D58" s="10" t="s">
        <v>375</v>
      </c>
      <c r="E58" s="13">
        <v>18</v>
      </c>
      <c r="G58" s="6" t="s">
        <v>374</v>
      </c>
      <c r="H58" s="12">
        <f>H66+J56</f>
        <v>430</v>
      </c>
      <c r="I58" s="10" t="s">
        <v>375</v>
      </c>
      <c r="J58" s="13">
        <v>10</v>
      </c>
      <c r="L58" s="6" t="s">
        <v>374</v>
      </c>
      <c r="M58" s="12">
        <f>M66+O56</f>
        <v>500</v>
      </c>
      <c r="N58" s="10" t="s">
        <v>375</v>
      </c>
      <c r="O58" s="13">
        <v>5</v>
      </c>
      <c r="Q58" s="6" t="s">
        <v>374</v>
      </c>
      <c r="R58" s="12">
        <f>R66+T56</f>
        <v>350</v>
      </c>
      <c r="S58" s="10" t="s">
        <v>375</v>
      </c>
      <c r="T58" s="13">
        <v>12</v>
      </c>
    </row>
    <row r="59" spans="2:20" ht="12" customHeight="1" x14ac:dyDescent="0.15">
      <c r="B59" s="14" t="s">
        <v>376</v>
      </c>
      <c r="C59" s="15">
        <f>C58*20</f>
        <v>8000</v>
      </c>
      <c r="D59" s="16" t="s">
        <v>377</v>
      </c>
      <c r="E59" s="17">
        <f>C58</f>
        <v>400</v>
      </c>
      <c r="G59" s="14" t="s">
        <v>376</v>
      </c>
      <c r="H59" s="15">
        <f>H58*20</f>
        <v>8600</v>
      </c>
      <c r="I59" s="16" t="s">
        <v>377</v>
      </c>
      <c r="J59" s="17">
        <f>H58</f>
        <v>430</v>
      </c>
      <c r="L59" s="14" t="s">
        <v>376</v>
      </c>
      <c r="M59" s="15">
        <f>M58*20</f>
        <v>10000</v>
      </c>
      <c r="N59" s="16" t="s">
        <v>377</v>
      </c>
      <c r="O59" s="17">
        <f>M58</f>
        <v>500</v>
      </c>
      <c r="Q59" s="14" t="s">
        <v>376</v>
      </c>
      <c r="R59" s="15">
        <f>R58*20</f>
        <v>7000</v>
      </c>
      <c r="S59" s="16" t="s">
        <v>377</v>
      </c>
      <c r="T59" s="17">
        <f>R58</f>
        <v>350</v>
      </c>
    </row>
    <row r="60" spans="2:20" ht="12" customHeight="1" x14ac:dyDescent="0.15">
      <c r="B60" s="136" t="s">
        <v>409</v>
      </c>
      <c r="C60" s="137"/>
      <c r="D60" s="140" t="s">
        <v>410</v>
      </c>
      <c r="E60" s="141"/>
      <c r="G60" s="136" t="s">
        <v>411</v>
      </c>
      <c r="H60" s="137"/>
      <c r="I60" s="140" t="s">
        <v>412</v>
      </c>
      <c r="J60" s="141"/>
      <c r="L60" s="136" t="s">
        <v>413</v>
      </c>
      <c r="M60" s="137"/>
      <c r="N60" s="140" t="s">
        <v>414</v>
      </c>
      <c r="O60" s="141"/>
      <c r="Q60" s="136" t="s">
        <v>415</v>
      </c>
      <c r="R60" s="137"/>
      <c r="S60" s="140" t="s">
        <v>416</v>
      </c>
      <c r="T60" s="141"/>
    </row>
    <row r="61" spans="2:20" ht="12" customHeight="1" x14ac:dyDescent="0.15">
      <c r="B61" s="136"/>
      <c r="C61" s="137"/>
      <c r="D61" s="140"/>
      <c r="E61" s="141"/>
      <c r="G61" s="136"/>
      <c r="H61" s="137"/>
      <c r="I61" s="140"/>
      <c r="J61" s="141"/>
      <c r="L61" s="136"/>
      <c r="M61" s="137"/>
      <c r="N61" s="140"/>
      <c r="O61" s="141"/>
      <c r="Q61" s="136"/>
      <c r="R61" s="137"/>
      <c r="S61" s="140"/>
      <c r="T61" s="141"/>
    </row>
    <row r="62" spans="2:20" ht="12" customHeight="1" x14ac:dyDescent="0.15">
      <c r="B62" s="136"/>
      <c r="C62" s="137"/>
      <c r="D62" s="140"/>
      <c r="E62" s="141"/>
      <c r="G62" s="136"/>
      <c r="H62" s="137"/>
      <c r="I62" s="140"/>
      <c r="J62" s="141"/>
      <c r="L62" s="136"/>
      <c r="M62" s="137"/>
      <c r="N62" s="140"/>
      <c r="O62" s="141"/>
      <c r="Q62" s="136"/>
      <c r="R62" s="137"/>
      <c r="S62" s="140"/>
      <c r="T62" s="141"/>
    </row>
    <row r="63" spans="2:20" ht="12" customHeight="1" x14ac:dyDescent="0.15">
      <c r="B63" s="136"/>
      <c r="C63" s="137"/>
      <c r="D63" s="140"/>
      <c r="E63" s="141"/>
      <c r="G63" s="136"/>
      <c r="H63" s="137"/>
      <c r="I63" s="140"/>
      <c r="J63" s="141"/>
      <c r="L63" s="136"/>
      <c r="M63" s="137"/>
      <c r="N63" s="140"/>
      <c r="O63" s="141"/>
      <c r="Q63" s="136"/>
      <c r="R63" s="137"/>
      <c r="S63" s="140"/>
      <c r="T63" s="141"/>
    </row>
    <row r="64" spans="2:20" ht="12" customHeight="1" x14ac:dyDescent="0.15">
      <c r="B64" s="136"/>
      <c r="C64" s="137"/>
      <c r="D64" s="140"/>
      <c r="E64" s="141"/>
      <c r="G64" s="136"/>
      <c r="H64" s="137"/>
      <c r="I64" s="140"/>
      <c r="J64" s="141"/>
      <c r="L64" s="136"/>
      <c r="M64" s="137"/>
      <c r="N64" s="140"/>
      <c r="O64" s="141"/>
      <c r="Q64" s="136"/>
      <c r="R64" s="137"/>
      <c r="S64" s="140"/>
      <c r="T64" s="141"/>
    </row>
    <row r="65" spans="2:20" ht="12" customHeight="1" x14ac:dyDescent="0.15">
      <c r="B65" s="138"/>
      <c r="C65" s="139"/>
      <c r="D65" s="140"/>
      <c r="E65" s="141"/>
      <c r="G65" s="138"/>
      <c r="H65" s="139"/>
      <c r="I65" s="140"/>
      <c r="J65" s="141"/>
      <c r="L65" s="138"/>
      <c r="M65" s="139"/>
      <c r="N65" s="140"/>
      <c r="O65" s="141"/>
      <c r="Q65" s="138"/>
      <c r="R65" s="139"/>
      <c r="S65" s="140"/>
      <c r="T65" s="141"/>
    </row>
    <row r="66" spans="2:20" ht="12" customHeight="1" x14ac:dyDescent="0.15">
      <c r="B66" s="14" t="s">
        <v>386</v>
      </c>
      <c r="C66" s="18">
        <v>200</v>
      </c>
      <c r="D66" s="139"/>
      <c r="E66" s="142"/>
      <c r="G66" s="14" t="s">
        <v>386</v>
      </c>
      <c r="H66" s="18">
        <v>200</v>
      </c>
      <c r="I66" s="139"/>
      <c r="J66" s="142"/>
      <c r="L66" s="14" t="s">
        <v>386</v>
      </c>
      <c r="M66" s="18">
        <v>200</v>
      </c>
      <c r="N66" s="139"/>
      <c r="O66" s="142"/>
      <c r="Q66" s="14" t="s">
        <v>386</v>
      </c>
      <c r="R66" s="18">
        <v>200</v>
      </c>
      <c r="S66" s="139"/>
      <c r="T66" s="142"/>
    </row>
    <row r="67" spans="2:20" ht="12" customHeight="1" x14ac:dyDescent="0.15">
      <c r="B67" s="143"/>
      <c r="C67" s="144"/>
      <c r="D67" s="144"/>
      <c r="E67" s="145"/>
      <c r="G67" s="143" t="s">
        <v>417</v>
      </c>
      <c r="H67" s="144"/>
      <c r="I67" s="144"/>
      <c r="J67" s="145"/>
      <c r="L67" s="143" t="s">
        <v>418</v>
      </c>
      <c r="M67" s="144"/>
      <c r="N67" s="144"/>
      <c r="O67" s="145"/>
      <c r="Q67" s="143" t="s">
        <v>419</v>
      </c>
      <c r="R67" s="144"/>
      <c r="S67" s="144"/>
      <c r="T67" s="145"/>
    </row>
    <row r="68" spans="2:20" ht="12" customHeight="1" x14ac:dyDescent="0.15">
      <c r="B68" s="146"/>
      <c r="C68" s="147"/>
      <c r="D68" s="147"/>
      <c r="E68" s="148"/>
      <c r="G68" s="146"/>
      <c r="H68" s="147"/>
      <c r="I68" s="147"/>
      <c r="J68" s="148"/>
      <c r="L68" s="146"/>
      <c r="M68" s="147"/>
      <c r="N68" s="147"/>
      <c r="O68" s="148"/>
      <c r="Q68" s="146"/>
      <c r="R68" s="147"/>
      <c r="S68" s="147"/>
      <c r="T68" s="148"/>
    </row>
    <row r="69" spans="2:20" ht="12" customHeight="1" x14ac:dyDescent="0.15">
      <c r="B69" s="146"/>
      <c r="C69" s="147"/>
      <c r="D69" s="147"/>
      <c r="E69" s="148"/>
      <c r="G69" s="146"/>
      <c r="H69" s="147"/>
      <c r="I69" s="147"/>
      <c r="J69" s="148"/>
      <c r="L69" s="146"/>
      <c r="M69" s="147"/>
      <c r="N69" s="147"/>
      <c r="O69" s="148"/>
      <c r="Q69" s="146"/>
      <c r="R69" s="147"/>
      <c r="S69" s="147"/>
      <c r="T69" s="148"/>
    </row>
    <row r="70" spans="2:20" ht="12" customHeight="1" x14ac:dyDescent="0.15">
      <c r="B70" s="146"/>
      <c r="C70" s="147"/>
      <c r="D70" s="147"/>
      <c r="E70" s="148"/>
      <c r="G70" s="146"/>
      <c r="H70" s="147"/>
      <c r="I70" s="147"/>
      <c r="J70" s="148"/>
      <c r="L70" s="146"/>
      <c r="M70" s="147"/>
      <c r="N70" s="147"/>
      <c r="O70" s="148"/>
      <c r="Q70" s="146"/>
      <c r="R70" s="147"/>
      <c r="S70" s="147"/>
      <c r="T70" s="148"/>
    </row>
    <row r="71" spans="2:20" ht="12" customHeight="1" x14ac:dyDescent="0.15">
      <c r="B71" s="146"/>
      <c r="C71" s="147"/>
      <c r="D71" s="147"/>
      <c r="E71" s="148"/>
      <c r="G71" s="146"/>
      <c r="H71" s="147"/>
      <c r="I71" s="147"/>
      <c r="J71" s="148"/>
      <c r="L71" s="146"/>
      <c r="M71" s="147"/>
      <c r="N71" s="147"/>
      <c r="O71" s="148"/>
      <c r="Q71" s="146"/>
      <c r="R71" s="147"/>
      <c r="S71" s="147"/>
      <c r="T71" s="148"/>
    </row>
    <row r="72" spans="2:20" ht="12" customHeight="1" x14ac:dyDescent="0.15">
      <c r="B72" s="146"/>
      <c r="C72" s="147"/>
      <c r="D72" s="147"/>
      <c r="E72" s="148"/>
      <c r="G72" s="146"/>
      <c r="H72" s="147"/>
      <c r="I72" s="147"/>
      <c r="J72" s="148"/>
      <c r="L72" s="146"/>
      <c r="M72" s="147"/>
      <c r="N72" s="147"/>
      <c r="O72" s="148"/>
      <c r="Q72" s="146"/>
      <c r="R72" s="147"/>
      <c r="S72" s="147"/>
      <c r="T72" s="148"/>
    </row>
    <row r="73" spans="2:20" ht="12" customHeight="1" x14ac:dyDescent="0.15">
      <c r="B73" s="146"/>
      <c r="C73" s="147"/>
      <c r="D73" s="147"/>
      <c r="E73" s="148"/>
      <c r="G73" s="146"/>
      <c r="H73" s="147"/>
      <c r="I73" s="147"/>
      <c r="J73" s="148"/>
      <c r="L73" s="146"/>
      <c r="M73" s="147"/>
      <c r="N73" s="147"/>
      <c r="O73" s="148"/>
      <c r="Q73" s="146"/>
      <c r="R73" s="147"/>
      <c r="S73" s="147"/>
      <c r="T73" s="148"/>
    </row>
    <row r="74" spans="2:20" ht="12" customHeight="1" x14ac:dyDescent="0.15">
      <c r="B74" s="146"/>
      <c r="C74" s="147"/>
      <c r="D74" s="147"/>
      <c r="E74" s="148"/>
      <c r="G74" s="146"/>
      <c r="H74" s="147"/>
      <c r="I74" s="147"/>
      <c r="J74" s="148"/>
      <c r="L74" s="146"/>
      <c r="M74" s="147"/>
      <c r="N74" s="147"/>
      <c r="O74" s="148"/>
      <c r="Q74" s="146"/>
      <c r="R74" s="147"/>
      <c r="S74" s="147"/>
      <c r="T74" s="148"/>
    </row>
    <row r="75" spans="2:20" ht="12" customHeight="1" x14ac:dyDescent="0.15">
      <c r="B75" s="146"/>
      <c r="C75" s="147"/>
      <c r="D75" s="147"/>
      <c r="E75" s="148"/>
      <c r="G75" s="146"/>
      <c r="H75" s="147"/>
      <c r="I75" s="147"/>
      <c r="J75" s="148"/>
      <c r="L75" s="146"/>
      <c r="M75" s="147"/>
      <c r="N75" s="147"/>
      <c r="O75" s="148"/>
      <c r="Q75" s="146"/>
      <c r="R75" s="147"/>
      <c r="S75" s="147"/>
      <c r="T75" s="148"/>
    </row>
    <row r="76" spans="2:20" ht="12" customHeight="1" x14ac:dyDescent="0.15">
      <c r="B76" s="146"/>
      <c r="C76" s="147"/>
      <c r="D76" s="147"/>
      <c r="E76" s="148"/>
      <c r="G76" s="146"/>
      <c r="H76" s="147"/>
      <c r="I76" s="147"/>
      <c r="J76" s="148"/>
      <c r="L76" s="146"/>
      <c r="M76" s="147"/>
      <c r="N76" s="147"/>
      <c r="O76" s="148"/>
      <c r="Q76" s="146"/>
      <c r="R76" s="147"/>
      <c r="S76" s="147"/>
      <c r="T76" s="148"/>
    </row>
    <row r="77" spans="2:20" ht="12" customHeight="1" x14ac:dyDescent="0.15">
      <c r="B77" s="155" t="s">
        <v>420</v>
      </c>
      <c r="C77" s="156"/>
      <c r="D77" s="156"/>
      <c r="E77" s="157"/>
      <c r="G77" s="155" t="s">
        <v>392</v>
      </c>
      <c r="H77" s="156"/>
      <c r="I77" s="156"/>
      <c r="J77" s="157"/>
      <c r="L77" s="155" t="s">
        <v>406</v>
      </c>
      <c r="M77" s="156"/>
      <c r="N77" s="156"/>
      <c r="O77" s="157"/>
      <c r="Q77" s="155" t="s">
        <v>421</v>
      </c>
      <c r="R77" s="156"/>
      <c r="S77" s="156"/>
      <c r="T77" s="157"/>
    </row>
    <row r="80" spans="2:20" ht="12" customHeight="1" x14ac:dyDescent="0.15">
      <c r="B80" s="2" t="s">
        <v>364</v>
      </c>
      <c r="C80" s="3" t="s">
        <v>147</v>
      </c>
      <c r="D80" s="4" t="s">
        <v>365</v>
      </c>
      <c r="E80" s="5" t="str">
        <f>E81</f>
        <v>短剑</v>
      </c>
      <c r="G80" s="2" t="s">
        <v>364</v>
      </c>
      <c r="H80" s="3" t="s">
        <v>284</v>
      </c>
      <c r="I80" s="4" t="s">
        <v>365</v>
      </c>
      <c r="J80" s="5" t="str">
        <f>J81</f>
        <v>长剑</v>
      </c>
      <c r="L80" s="2" t="s">
        <v>364</v>
      </c>
      <c r="M80" s="3" t="s">
        <v>337</v>
      </c>
      <c r="N80" s="4" t="s">
        <v>365</v>
      </c>
      <c r="O80" s="5" t="str">
        <f>O81</f>
        <v>巨剑</v>
      </c>
      <c r="Q80" s="2" t="s">
        <v>364</v>
      </c>
      <c r="R80" s="3" t="s">
        <v>234</v>
      </c>
      <c r="S80" s="4" t="s">
        <v>365</v>
      </c>
      <c r="T80" s="5" t="str">
        <f>T81</f>
        <v>长剑</v>
      </c>
    </row>
    <row r="81" spans="2:20" ht="12" customHeight="1" x14ac:dyDescent="0.15">
      <c r="B81" s="6" t="s">
        <v>366</v>
      </c>
      <c r="C81" s="7" t="s">
        <v>367</v>
      </c>
      <c r="D81" s="7" t="s">
        <v>368</v>
      </c>
      <c r="E81" s="8" t="s">
        <v>422</v>
      </c>
      <c r="G81" s="6" t="s">
        <v>366</v>
      </c>
      <c r="H81" s="7" t="s">
        <v>367</v>
      </c>
      <c r="I81" s="7" t="s">
        <v>368</v>
      </c>
      <c r="J81" s="8" t="s">
        <v>369</v>
      </c>
      <c r="L81" s="6" t="s">
        <v>366</v>
      </c>
      <c r="M81" s="7" t="s">
        <v>367</v>
      </c>
      <c r="N81" s="7" t="s">
        <v>368</v>
      </c>
      <c r="O81" s="8" t="s">
        <v>393</v>
      </c>
      <c r="Q81" s="6" t="s">
        <v>366</v>
      </c>
      <c r="R81" s="7" t="s">
        <v>367</v>
      </c>
      <c r="S81" s="7" t="s">
        <v>423</v>
      </c>
      <c r="T81" s="8" t="s">
        <v>369</v>
      </c>
    </row>
    <row r="82" spans="2:20" ht="12" customHeight="1" x14ac:dyDescent="0.15">
      <c r="B82" s="6" t="s">
        <v>370</v>
      </c>
      <c r="C82" s="9" t="str">
        <f>IF(E82/10&lt;1,"",E82/10&amp;"D5")&amp;IF(E83/5&lt;1,"","+"&amp;INT(E83/5))</f>
        <v>12D5+8</v>
      </c>
      <c r="D82" s="10" t="s">
        <v>371</v>
      </c>
      <c r="E82" s="11">
        <v>120</v>
      </c>
      <c r="G82" s="6" t="s">
        <v>370</v>
      </c>
      <c r="H82" s="9" t="str">
        <f>IF(J82/10&lt;1,"",J82/10&amp;"D5")&amp;IF(J83/5&lt;1,"","+"&amp;INT(J83/5))</f>
        <v>+200</v>
      </c>
      <c r="I82" s="10" t="s">
        <v>371</v>
      </c>
      <c r="J82" s="11">
        <v>0</v>
      </c>
      <c r="L82" s="6" t="s">
        <v>370</v>
      </c>
      <c r="M82" s="9" t="str">
        <f>IF(O82/10&lt;1,"",O82/10&amp;"D5")&amp;IF(O83/5&lt;1,"","+"&amp;INT(O83/5))</f>
        <v>40D5+30</v>
      </c>
      <c r="N82" s="10" t="s">
        <v>371</v>
      </c>
      <c r="O82" s="11">
        <v>400</v>
      </c>
      <c r="Q82" s="6" t="s">
        <v>370</v>
      </c>
      <c r="R82" s="9" t="str">
        <f>IF(T82/10&lt;1,"",T82/10&amp;"D5")&amp;IF(T83/5&lt;1,"","+"&amp;INT(T83/5))</f>
        <v>50D5</v>
      </c>
      <c r="S82" s="10" t="s">
        <v>371</v>
      </c>
      <c r="T82" s="11">
        <v>500</v>
      </c>
    </row>
    <row r="83" spans="2:20" ht="12" customHeight="1" x14ac:dyDescent="0.15">
      <c r="B83" s="6" t="s">
        <v>372</v>
      </c>
      <c r="C83" s="12" t="str">
        <f>LOOKUP(C84,{0,201,401,601,901,1201,1501;"黑色","绿色","蓝色","紫色","红色","橙色","金色"})</f>
        <v>绿色</v>
      </c>
      <c r="D83" s="10" t="s">
        <v>373</v>
      </c>
      <c r="E83" s="13">
        <v>40</v>
      </c>
      <c r="G83" s="6" t="s">
        <v>372</v>
      </c>
      <c r="H83" s="12" t="str">
        <f>LOOKUP(H84,{0,201,401,601,901,1201,1501;"黑色","绿色","蓝色","紫色","红色","橙色","金色"})</f>
        <v>蓝色</v>
      </c>
      <c r="I83" s="10" t="s">
        <v>373</v>
      </c>
      <c r="J83" s="13">
        <v>1000</v>
      </c>
      <c r="L83" s="6" t="s">
        <v>372</v>
      </c>
      <c r="M83" s="12" t="str">
        <f>LOOKUP(M84,{0,201,401,601,901,1201,1501;"黑色","绿色","蓝色","紫色","红色","橙色","金色"})</f>
        <v>红色</v>
      </c>
      <c r="N83" s="10" t="s">
        <v>373</v>
      </c>
      <c r="O83" s="13">
        <v>150</v>
      </c>
      <c r="Q83" s="6" t="s">
        <v>372</v>
      </c>
      <c r="R83" s="12" t="str">
        <f>LOOKUP(R84,{0,201,401,601,901,1201,1501;"黑色","绿色","蓝色","紫色","红色","橙色","金色"})</f>
        <v>蓝色</v>
      </c>
      <c r="S83" s="10" t="s">
        <v>373</v>
      </c>
      <c r="T83" s="13">
        <v>1</v>
      </c>
    </row>
    <row r="84" spans="2:20" ht="12" customHeight="1" x14ac:dyDescent="0.15">
      <c r="B84" s="6" t="s">
        <v>374</v>
      </c>
      <c r="C84" s="12">
        <f>C92+E82</f>
        <v>320</v>
      </c>
      <c r="D84" s="10" t="s">
        <v>375</v>
      </c>
      <c r="E84" s="13">
        <v>6</v>
      </c>
      <c r="G84" s="6" t="s">
        <v>374</v>
      </c>
      <c r="H84" s="12">
        <f>H92+J82</f>
        <v>600</v>
      </c>
      <c r="I84" s="10" t="s">
        <v>375</v>
      </c>
      <c r="J84" s="13">
        <v>9</v>
      </c>
      <c r="L84" s="6" t="s">
        <v>374</v>
      </c>
      <c r="M84" s="12">
        <f>M92+O82</f>
        <v>1200</v>
      </c>
      <c r="N84" s="10" t="s">
        <v>375</v>
      </c>
      <c r="O84" s="13">
        <v>16</v>
      </c>
      <c r="Q84" s="6" t="s">
        <v>374</v>
      </c>
      <c r="R84" s="12">
        <f>R92+T82</f>
        <v>500</v>
      </c>
      <c r="S84" s="10" t="s">
        <v>375</v>
      </c>
      <c r="T84" s="13">
        <v>10</v>
      </c>
    </row>
    <row r="85" spans="2:20" ht="12" customHeight="1" x14ac:dyDescent="0.15">
      <c r="B85" s="14" t="s">
        <v>376</v>
      </c>
      <c r="C85" s="15">
        <f>C84*20</f>
        <v>6400</v>
      </c>
      <c r="D85" s="16" t="s">
        <v>377</v>
      </c>
      <c r="E85" s="17">
        <f>C84</f>
        <v>320</v>
      </c>
      <c r="G85" s="14" t="s">
        <v>376</v>
      </c>
      <c r="H85" s="15">
        <f>H84*20</f>
        <v>12000</v>
      </c>
      <c r="I85" s="16" t="s">
        <v>377</v>
      </c>
      <c r="J85" s="17">
        <f>H84</f>
        <v>600</v>
      </c>
      <c r="L85" s="14" t="s">
        <v>376</v>
      </c>
      <c r="M85" s="15">
        <f>M84*20</f>
        <v>24000</v>
      </c>
      <c r="N85" s="16" t="s">
        <v>377</v>
      </c>
      <c r="O85" s="17">
        <f>M84</f>
        <v>1200</v>
      </c>
      <c r="Q85" s="14" t="s">
        <v>376</v>
      </c>
      <c r="R85" s="15">
        <f>R84*20</f>
        <v>10000</v>
      </c>
      <c r="S85" s="16" t="s">
        <v>377</v>
      </c>
      <c r="T85" s="17">
        <f>R84</f>
        <v>500</v>
      </c>
    </row>
    <row r="86" spans="2:20" ht="12" customHeight="1" x14ac:dyDescent="0.15">
      <c r="B86" s="136" t="s">
        <v>424</v>
      </c>
      <c r="C86" s="137"/>
      <c r="D86" s="140" t="s">
        <v>425</v>
      </c>
      <c r="E86" s="141"/>
      <c r="G86" s="136" t="s">
        <v>426</v>
      </c>
      <c r="H86" s="137"/>
      <c r="I86" s="140" t="s">
        <v>427</v>
      </c>
      <c r="J86" s="141"/>
      <c r="L86" s="136" t="s">
        <v>428</v>
      </c>
      <c r="M86" s="137"/>
      <c r="N86" s="140" t="s">
        <v>429</v>
      </c>
      <c r="O86" s="141"/>
      <c r="Q86" s="136" t="s">
        <v>430</v>
      </c>
      <c r="R86" s="137"/>
      <c r="S86" s="140" t="s">
        <v>431</v>
      </c>
      <c r="T86" s="141"/>
    </row>
    <row r="87" spans="2:20" ht="12" customHeight="1" x14ac:dyDescent="0.15">
      <c r="B87" s="136"/>
      <c r="C87" s="137"/>
      <c r="D87" s="140"/>
      <c r="E87" s="141"/>
      <c r="G87" s="136"/>
      <c r="H87" s="137"/>
      <c r="I87" s="140"/>
      <c r="J87" s="141"/>
      <c r="L87" s="136"/>
      <c r="M87" s="137"/>
      <c r="N87" s="140"/>
      <c r="O87" s="141"/>
      <c r="Q87" s="136"/>
      <c r="R87" s="137"/>
      <c r="S87" s="140"/>
      <c r="T87" s="141"/>
    </row>
    <row r="88" spans="2:20" ht="12" customHeight="1" x14ac:dyDescent="0.15">
      <c r="B88" s="136"/>
      <c r="C88" s="137"/>
      <c r="D88" s="140"/>
      <c r="E88" s="141"/>
      <c r="G88" s="136"/>
      <c r="H88" s="137"/>
      <c r="I88" s="140"/>
      <c r="J88" s="141"/>
      <c r="L88" s="136"/>
      <c r="M88" s="137"/>
      <c r="N88" s="140"/>
      <c r="O88" s="141"/>
      <c r="Q88" s="136"/>
      <c r="R88" s="137"/>
      <c r="S88" s="140"/>
      <c r="T88" s="141"/>
    </row>
    <row r="89" spans="2:20" ht="12" customHeight="1" x14ac:dyDescent="0.15">
      <c r="B89" s="136"/>
      <c r="C89" s="137"/>
      <c r="D89" s="140"/>
      <c r="E89" s="141"/>
      <c r="G89" s="136"/>
      <c r="H89" s="137"/>
      <c r="I89" s="140"/>
      <c r="J89" s="141"/>
      <c r="L89" s="136"/>
      <c r="M89" s="137"/>
      <c r="N89" s="140"/>
      <c r="O89" s="141"/>
      <c r="Q89" s="136"/>
      <c r="R89" s="137"/>
      <c r="S89" s="140"/>
      <c r="T89" s="141"/>
    </row>
    <row r="90" spans="2:20" ht="12" customHeight="1" x14ac:dyDescent="0.15">
      <c r="B90" s="136"/>
      <c r="C90" s="137"/>
      <c r="D90" s="140"/>
      <c r="E90" s="141"/>
      <c r="G90" s="136"/>
      <c r="H90" s="137"/>
      <c r="I90" s="140"/>
      <c r="J90" s="141"/>
      <c r="L90" s="136"/>
      <c r="M90" s="137"/>
      <c r="N90" s="140"/>
      <c r="O90" s="141"/>
      <c r="Q90" s="136"/>
      <c r="R90" s="137"/>
      <c r="S90" s="140"/>
      <c r="T90" s="141"/>
    </row>
    <row r="91" spans="2:20" ht="12" customHeight="1" x14ac:dyDescent="0.15">
      <c r="B91" s="138"/>
      <c r="C91" s="139"/>
      <c r="D91" s="140"/>
      <c r="E91" s="141"/>
      <c r="G91" s="138"/>
      <c r="H91" s="139"/>
      <c r="I91" s="140"/>
      <c r="J91" s="141"/>
      <c r="L91" s="138"/>
      <c r="M91" s="139"/>
      <c r="N91" s="140"/>
      <c r="O91" s="141"/>
      <c r="Q91" s="138"/>
      <c r="R91" s="139"/>
      <c r="S91" s="140"/>
      <c r="T91" s="141"/>
    </row>
    <row r="92" spans="2:20" ht="12" customHeight="1" x14ac:dyDescent="0.15">
      <c r="B92" s="14" t="s">
        <v>386</v>
      </c>
      <c r="C92" s="18">
        <v>200</v>
      </c>
      <c r="D92" s="139"/>
      <c r="E92" s="142"/>
      <c r="G92" s="14" t="s">
        <v>386</v>
      </c>
      <c r="H92" s="18">
        <v>600</v>
      </c>
      <c r="I92" s="139"/>
      <c r="J92" s="142"/>
      <c r="L92" s="14" t="s">
        <v>386</v>
      </c>
      <c r="M92" s="18">
        <v>800</v>
      </c>
      <c r="N92" s="139"/>
      <c r="O92" s="142"/>
      <c r="Q92" s="14" t="s">
        <v>386</v>
      </c>
      <c r="R92" s="18">
        <v>0</v>
      </c>
      <c r="S92" s="139"/>
      <c r="T92" s="142"/>
    </row>
    <row r="93" spans="2:20" ht="12" customHeight="1" x14ac:dyDescent="0.15">
      <c r="B93" s="143" t="s">
        <v>432</v>
      </c>
      <c r="C93" s="144"/>
      <c r="D93" s="144"/>
      <c r="E93" s="145"/>
      <c r="G93" s="143"/>
      <c r="H93" s="144"/>
      <c r="I93" s="144"/>
      <c r="J93" s="145"/>
      <c r="L93" s="143" t="s">
        <v>433</v>
      </c>
      <c r="M93" s="144"/>
      <c r="N93" s="144"/>
      <c r="O93" s="145"/>
      <c r="Q93" s="143" t="s">
        <v>434</v>
      </c>
      <c r="R93" s="144"/>
      <c r="S93" s="144"/>
      <c r="T93" s="145"/>
    </row>
    <row r="94" spans="2:20" ht="12" customHeight="1" x14ac:dyDescent="0.15">
      <c r="B94" s="146"/>
      <c r="C94" s="147"/>
      <c r="D94" s="147"/>
      <c r="E94" s="148"/>
      <c r="G94" s="146"/>
      <c r="H94" s="147"/>
      <c r="I94" s="147"/>
      <c r="J94" s="148"/>
      <c r="L94" s="146"/>
      <c r="M94" s="147"/>
      <c r="N94" s="147"/>
      <c r="O94" s="148"/>
      <c r="Q94" s="146"/>
      <c r="R94" s="147"/>
      <c r="S94" s="147"/>
      <c r="T94" s="148"/>
    </row>
    <row r="95" spans="2:20" ht="12" customHeight="1" x14ac:dyDescent="0.15">
      <c r="B95" s="146"/>
      <c r="C95" s="147"/>
      <c r="D95" s="147"/>
      <c r="E95" s="148"/>
      <c r="G95" s="146"/>
      <c r="H95" s="147"/>
      <c r="I95" s="147"/>
      <c r="J95" s="148"/>
      <c r="L95" s="146"/>
      <c r="M95" s="147"/>
      <c r="N95" s="147"/>
      <c r="O95" s="148"/>
      <c r="Q95" s="146"/>
      <c r="R95" s="147"/>
      <c r="S95" s="147"/>
      <c r="T95" s="148"/>
    </row>
    <row r="96" spans="2:20" ht="12" customHeight="1" x14ac:dyDescent="0.15">
      <c r="B96" s="146"/>
      <c r="C96" s="147"/>
      <c r="D96" s="147"/>
      <c r="E96" s="148"/>
      <c r="G96" s="146"/>
      <c r="H96" s="147"/>
      <c r="I96" s="147"/>
      <c r="J96" s="148"/>
      <c r="L96" s="146"/>
      <c r="M96" s="147"/>
      <c r="N96" s="147"/>
      <c r="O96" s="148"/>
      <c r="Q96" s="146"/>
      <c r="R96" s="147"/>
      <c r="S96" s="147"/>
      <c r="T96" s="148"/>
    </row>
    <row r="97" spans="2:20" ht="12" customHeight="1" x14ac:dyDescent="0.15">
      <c r="B97" s="146"/>
      <c r="C97" s="147"/>
      <c r="D97" s="147"/>
      <c r="E97" s="148"/>
      <c r="G97" s="146"/>
      <c r="H97" s="147"/>
      <c r="I97" s="147"/>
      <c r="J97" s="148"/>
      <c r="L97" s="146"/>
      <c r="M97" s="147"/>
      <c r="N97" s="147"/>
      <c r="O97" s="148"/>
      <c r="Q97" s="146"/>
      <c r="R97" s="147"/>
      <c r="S97" s="147"/>
      <c r="T97" s="148"/>
    </row>
    <row r="98" spans="2:20" ht="12" customHeight="1" x14ac:dyDescent="0.15">
      <c r="B98" s="146"/>
      <c r="C98" s="147"/>
      <c r="D98" s="147"/>
      <c r="E98" s="148"/>
      <c r="G98" s="146"/>
      <c r="H98" s="147"/>
      <c r="I98" s="147"/>
      <c r="J98" s="148"/>
      <c r="L98" s="146"/>
      <c r="M98" s="147"/>
      <c r="N98" s="147"/>
      <c r="O98" s="148"/>
      <c r="Q98" s="146"/>
      <c r="R98" s="147"/>
      <c r="S98" s="147"/>
      <c r="T98" s="148"/>
    </row>
    <row r="99" spans="2:20" ht="12" customHeight="1" x14ac:dyDescent="0.15">
      <c r="B99" s="146"/>
      <c r="C99" s="147"/>
      <c r="D99" s="147"/>
      <c r="E99" s="148"/>
      <c r="G99" s="146"/>
      <c r="H99" s="147"/>
      <c r="I99" s="147"/>
      <c r="J99" s="148"/>
      <c r="L99" s="146"/>
      <c r="M99" s="147"/>
      <c r="N99" s="147"/>
      <c r="O99" s="148"/>
      <c r="Q99" s="146"/>
      <c r="R99" s="147"/>
      <c r="S99" s="147"/>
      <c r="T99" s="148"/>
    </row>
    <row r="100" spans="2:20" ht="12" customHeight="1" x14ac:dyDescent="0.15">
      <c r="B100" s="146"/>
      <c r="C100" s="147"/>
      <c r="D100" s="147"/>
      <c r="E100" s="148"/>
      <c r="G100" s="146"/>
      <c r="H100" s="147"/>
      <c r="I100" s="147"/>
      <c r="J100" s="148"/>
      <c r="L100" s="146"/>
      <c r="M100" s="147"/>
      <c r="N100" s="147"/>
      <c r="O100" s="148"/>
      <c r="Q100" s="146"/>
      <c r="R100" s="147"/>
      <c r="S100" s="147"/>
      <c r="T100" s="148"/>
    </row>
    <row r="101" spans="2:20" ht="12" customHeight="1" x14ac:dyDescent="0.15">
      <c r="B101" s="146"/>
      <c r="C101" s="147"/>
      <c r="D101" s="147"/>
      <c r="E101" s="148"/>
      <c r="G101" s="146"/>
      <c r="H101" s="147"/>
      <c r="I101" s="147"/>
      <c r="J101" s="148"/>
      <c r="L101" s="146"/>
      <c r="M101" s="147"/>
      <c r="N101" s="147"/>
      <c r="O101" s="148"/>
      <c r="Q101" s="146"/>
      <c r="R101" s="147"/>
      <c r="S101" s="147"/>
      <c r="T101" s="148"/>
    </row>
    <row r="102" spans="2:20" ht="12" customHeight="1" x14ac:dyDescent="0.15">
      <c r="B102" s="146"/>
      <c r="C102" s="147"/>
      <c r="D102" s="147"/>
      <c r="E102" s="148"/>
      <c r="G102" s="146"/>
      <c r="H102" s="147"/>
      <c r="I102" s="147"/>
      <c r="J102" s="148"/>
      <c r="L102" s="146"/>
      <c r="M102" s="147"/>
      <c r="N102" s="147"/>
      <c r="O102" s="148"/>
      <c r="Q102" s="146"/>
      <c r="R102" s="147"/>
      <c r="S102" s="147"/>
      <c r="T102" s="148"/>
    </row>
    <row r="103" spans="2:20" ht="12" customHeight="1" x14ac:dyDescent="0.15">
      <c r="B103" s="155" t="s">
        <v>435</v>
      </c>
      <c r="C103" s="156"/>
      <c r="D103" s="156"/>
      <c r="E103" s="157"/>
      <c r="G103" s="155" t="s">
        <v>436</v>
      </c>
      <c r="H103" s="156"/>
      <c r="I103" s="156"/>
      <c r="J103" s="157"/>
      <c r="L103" s="155" t="s">
        <v>403</v>
      </c>
      <c r="M103" s="156"/>
      <c r="N103" s="156"/>
      <c r="O103" s="157"/>
      <c r="Q103" s="155" t="s">
        <v>437</v>
      </c>
      <c r="R103" s="156"/>
      <c r="S103" s="156"/>
      <c r="T103" s="157"/>
    </row>
    <row r="106" spans="2:20" ht="12" customHeight="1" x14ac:dyDescent="0.15">
      <c r="B106" s="2" t="s">
        <v>364</v>
      </c>
      <c r="C106" s="3" t="s">
        <v>305</v>
      </c>
      <c r="D106" s="4" t="s">
        <v>365</v>
      </c>
      <c r="E106" s="5" t="str">
        <f>E107</f>
        <v>长剑</v>
      </c>
      <c r="G106" s="2" t="s">
        <v>364</v>
      </c>
      <c r="H106" s="3" t="s">
        <v>317</v>
      </c>
      <c r="I106" s="4" t="s">
        <v>365</v>
      </c>
      <c r="J106" s="5" t="str">
        <f>J107</f>
        <v>宽刃剑</v>
      </c>
      <c r="L106" s="2" t="s">
        <v>364</v>
      </c>
      <c r="M106" s="3" t="s">
        <v>301</v>
      </c>
      <c r="N106" s="4" t="s">
        <v>365</v>
      </c>
      <c r="O106" s="5" t="str">
        <f>O107</f>
        <v>长剑</v>
      </c>
      <c r="Q106" s="2" t="s">
        <v>364</v>
      </c>
      <c r="R106" s="3" t="s">
        <v>325</v>
      </c>
      <c r="S106" s="4" t="s">
        <v>365</v>
      </c>
      <c r="T106" s="5" t="str">
        <f>T107</f>
        <v>巨剑</v>
      </c>
    </row>
    <row r="107" spans="2:20" ht="12" customHeight="1" x14ac:dyDescent="0.15">
      <c r="B107" s="6" t="s">
        <v>366</v>
      </c>
      <c r="C107" s="7" t="s">
        <v>367</v>
      </c>
      <c r="D107" s="7" t="s">
        <v>368</v>
      </c>
      <c r="E107" s="8" t="s">
        <v>369</v>
      </c>
      <c r="G107" s="6" t="s">
        <v>366</v>
      </c>
      <c r="H107" s="7" t="s">
        <v>367</v>
      </c>
      <c r="I107" s="7" t="s">
        <v>368</v>
      </c>
      <c r="J107" s="8" t="s">
        <v>438</v>
      </c>
      <c r="L107" s="6" t="s">
        <v>366</v>
      </c>
      <c r="M107" s="7" t="s">
        <v>367</v>
      </c>
      <c r="N107" s="7" t="s">
        <v>368</v>
      </c>
      <c r="O107" s="8" t="s">
        <v>369</v>
      </c>
      <c r="Q107" s="6" t="s">
        <v>366</v>
      </c>
      <c r="R107" s="7" t="s">
        <v>367</v>
      </c>
      <c r="S107" s="7" t="s">
        <v>368</v>
      </c>
      <c r="T107" s="8" t="s">
        <v>393</v>
      </c>
    </row>
    <row r="108" spans="2:20" ht="12" customHeight="1" x14ac:dyDescent="0.15">
      <c r="B108" s="6" t="s">
        <v>370</v>
      </c>
      <c r="C108" s="9" t="str">
        <f>IF(E108/10&lt;1,"",E108/10&amp;"D5")&amp;IF(E109/5&lt;1,"","+"&amp;INT(E109/5))</f>
        <v>20D5+8</v>
      </c>
      <c r="D108" s="10" t="s">
        <v>371</v>
      </c>
      <c r="E108" s="11">
        <v>200</v>
      </c>
      <c r="G108" s="6" t="s">
        <v>370</v>
      </c>
      <c r="H108" s="9" t="str">
        <f>IF(J108/10&lt;1,"",J108/10&amp;"D5")&amp;IF(J109/5&lt;1,"","+"&amp;INT(J109/5))</f>
        <v>33D5</v>
      </c>
      <c r="I108" s="10" t="s">
        <v>371</v>
      </c>
      <c r="J108" s="11">
        <v>330</v>
      </c>
      <c r="L108" s="6" t="s">
        <v>370</v>
      </c>
      <c r="M108" s="9" t="str">
        <f>IF(O108/10&lt;1,"",O108/10&amp;"D5")&amp;IF(O109/5&lt;1,"","+"&amp;INT(O109/5))</f>
        <v>14D5+4</v>
      </c>
      <c r="N108" s="10" t="s">
        <v>371</v>
      </c>
      <c r="O108" s="11">
        <v>140</v>
      </c>
      <c r="Q108" s="6" t="s">
        <v>370</v>
      </c>
      <c r="R108" s="9" t="str">
        <f>IF(T108/10&lt;1,"",T108/10&amp;"D5")&amp;IF(T109/5&lt;1,"","+"&amp;INT(T109/5))</f>
        <v>47D5+50</v>
      </c>
      <c r="S108" s="10" t="s">
        <v>371</v>
      </c>
      <c r="T108" s="11">
        <v>470</v>
      </c>
    </row>
    <row r="109" spans="2:20" ht="12" customHeight="1" x14ac:dyDescent="0.15">
      <c r="B109" s="6" t="s">
        <v>372</v>
      </c>
      <c r="C109" s="12" t="str">
        <f>LOOKUP(C110,{0,201,401,601,901,1201,1501;"黑色","绿色","蓝色","紫色","红色","橙色","金色"})</f>
        <v>紫色</v>
      </c>
      <c r="D109" s="10" t="s">
        <v>373</v>
      </c>
      <c r="E109" s="13">
        <v>40</v>
      </c>
      <c r="G109" s="6" t="s">
        <v>372</v>
      </c>
      <c r="H109" s="12" t="str">
        <f>LOOKUP(H110,{0,201,401,601,901,1201,1501;"黑色","绿色","蓝色","紫色","红色","橙色","金色"})</f>
        <v>红色</v>
      </c>
      <c r="I109" s="10" t="s">
        <v>373</v>
      </c>
      <c r="J109" s="13">
        <v>0</v>
      </c>
      <c r="L109" s="6" t="s">
        <v>372</v>
      </c>
      <c r="M109" s="12" t="str">
        <f>LOOKUP(M110,{0,201,401,601,901,1201,1501;"黑色","绿色","蓝色","紫色","红色","橙色","金色"})</f>
        <v>紫色</v>
      </c>
      <c r="N109" s="10" t="s">
        <v>373</v>
      </c>
      <c r="O109" s="13">
        <v>20</v>
      </c>
      <c r="Q109" s="6" t="s">
        <v>372</v>
      </c>
      <c r="R109" s="12" t="str">
        <f>LOOKUP(R110,{0,201,401,601,901,1201,1501;"黑色","绿色","蓝色","紫色","红色","橙色","金色"})</f>
        <v>红色</v>
      </c>
      <c r="S109" s="10" t="s">
        <v>373</v>
      </c>
      <c r="T109" s="13">
        <v>250</v>
      </c>
    </row>
    <row r="110" spans="2:20" ht="12" customHeight="1" x14ac:dyDescent="0.15">
      <c r="B110" s="6" t="s">
        <v>374</v>
      </c>
      <c r="C110" s="12">
        <f>C118+E108</f>
        <v>800</v>
      </c>
      <c r="D110" s="10" t="s">
        <v>375</v>
      </c>
      <c r="E110" s="13">
        <v>9</v>
      </c>
      <c r="G110" s="6" t="s">
        <v>374</v>
      </c>
      <c r="H110" s="12">
        <f>H118+J108</f>
        <v>1030</v>
      </c>
      <c r="I110" s="10" t="s">
        <v>375</v>
      </c>
      <c r="J110" s="13">
        <v>8</v>
      </c>
      <c r="L110" s="6" t="s">
        <v>374</v>
      </c>
      <c r="M110" s="12">
        <f>M118+O108</f>
        <v>640</v>
      </c>
      <c r="N110" s="10" t="s">
        <v>375</v>
      </c>
      <c r="O110" s="13">
        <v>7</v>
      </c>
      <c r="Q110" s="6" t="s">
        <v>374</v>
      </c>
      <c r="R110" s="12">
        <f>R118+T108</f>
        <v>1070</v>
      </c>
      <c r="S110" s="10" t="s">
        <v>375</v>
      </c>
      <c r="T110" s="13">
        <v>18</v>
      </c>
    </row>
    <row r="111" spans="2:20" ht="12" customHeight="1" x14ac:dyDescent="0.15">
      <c r="B111" s="14" t="s">
        <v>376</v>
      </c>
      <c r="C111" s="15">
        <f>C110*20</f>
        <v>16000</v>
      </c>
      <c r="D111" s="16" t="s">
        <v>377</v>
      </c>
      <c r="E111" s="17">
        <f>C110</f>
        <v>800</v>
      </c>
      <c r="G111" s="14" t="s">
        <v>376</v>
      </c>
      <c r="H111" s="15">
        <f>H110*20</f>
        <v>20600</v>
      </c>
      <c r="I111" s="16" t="s">
        <v>377</v>
      </c>
      <c r="J111" s="17">
        <f>H110</f>
        <v>1030</v>
      </c>
      <c r="L111" s="14" t="s">
        <v>376</v>
      </c>
      <c r="M111" s="15">
        <f>M110*20</f>
        <v>12800</v>
      </c>
      <c r="N111" s="16" t="s">
        <v>377</v>
      </c>
      <c r="O111" s="17">
        <f>M110</f>
        <v>640</v>
      </c>
      <c r="Q111" s="14" t="s">
        <v>376</v>
      </c>
      <c r="R111" s="15">
        <f>R110*20</f>
        <v>21400</v>
      </c>
      <c r="S111" s="16" t="s">
        <v>377</v>
      </c>
      <c r="T111" s="17">
        <f>R110</f>
        <v>1070</v>
      </c>
    </row>
    <row r="112" spans="2:20" ht="12" customHeight="1" x14ac:dyDescent="0.15">
      <c r="B112" s="136" t="s">
        <v>439</v>
      </c>
      <c r="C112" s="137"/>
      <c r="D112" s="140" t="s">
        <v>440</v>
      </c>
      <c r="E112" s="141"/>
      <c r="G112" s="136" t="s">
        <v>441</v>
      </c>
      <c r="H112" s="137"/>
      <c r="I112" s="140" t="s">
        <v>442</v>
      </c>
      <c r="J112" s="141"/>
      <c r="L112" s="136" t="s">
        <v>443</v>
      </c>
      <c r="M112" s="137"/>
      <c r="N112" s="140" t="s">
        <v>444</v>
      </c>
      <c r="O112" s="141"/>
      <c r="Q112" s="136" t="s">
        <v>445</v>
      </c>
      <c r="R112" s="137"/>
      <c r="S112" s="140" t="s">
        <v>446</v>
      </c>
      <c r="T112" s="141"/>
    </row>
    <row r="113" spans="2:20" ht="12" customHeight="1" x14ac:dyDescent="0.15">
      <c r="B113" s="136"/>
      <c r="C113" s="137"/>
      <c r="D113" s="140"/>
      <c r="E113" s="141"/>
      <c r="G113" s="136"/>
      <c r="H113" s="137"/>
      <c r="I113" s="140"/>
      <c r="J113" s="141"/>
      <c r="L113" s="136"/>
      <c r="M113" s="137"/>
      <c r="N113" s="140"/>
      <c r="O113" s="141"/>
      <c r="Q113" s="136"/>
      <c r="R113" s="137"/>
      <c r="S113" s="140"/>
      <c r="T113" s="141"/>
    </row>
    <row r="114" spans="2:20" ht="12" customHeight="1" x14ac:dyDescent="0.15">
      <c r="B114" s="136"/>
      <c r="C114" s="137"/>
      <c r="D114" s="140"/>
      <c r="E114" s="141"/>
      <c r="G114" s="136"/>
      <c r="H114" s="137"/>
      <c r="I114" s="140"/>
      <c r="J114" s="141"/>
      <c r="L114" s="136"/>
      <c r="M114" s="137"/>
      <c r="N114" s="140"/>
      <c r="O114" s="141"/>
      <c r="Q114" s="136"/>
      <c r="R114" s="137"/>
      <c r="S114" s="140"/>
      <c r="T114" s="141"/>
    </row>
    <row r="115" spans="2:20" ht="12" customHeight="1" x14ac:dyDescent="0.15">
      <c r="B115" s="136"/>
      <c r="C115" s="137"/>
      <c r="D115" s="140"/>
      <c r="E115" s="141"/>
      <c r="G115" s="136"/>
      <c r="H115" s="137"/>
      <c r="I115" s="140"/>
      <c r="J115" s="141"/>
      <c r="L115" s="136"/>
      <c r="M115" s="137"/>
      <c r="N115" s="140"/>
      <c r="O115" s="141"/>
      <c r="Q115" s="136"/>
      <c r="R115" s="137"/>
      <c r="S115" s="140"/>
      <c r="T115" s="141"/>
    </row>
    <row r="116" spans="2:20" ht="12" customHeight="1" x14ac:dyDescent="0.15">
      <c r="B116" s="136"/>
      <c r="C116" s="137"/>
      <c r="D116" s="140"/>
      <c r="E116" s="141"/>
      <c r="G116" s="136"/>
      <c r="H116" s="137"/>
      <c r="I116" s="140"/>
      <c r="J116" s="141"/>
      <c r="L116" s="136"/>
      <c r="M116" s="137"/>
      <c r="N116" s="140"/>
      <c r="O116" s="141"/>
      <c r="Q116" s="136"/>
      <c r="R116" s="137"/>
      <c r="S116" s="140"/>
      <c r="T116" s="141"/>
    </row>
    <row r="117" spans="2:20" ht="12" customHeight="1" x14ac:dyDescent="0.15">
      <c r="B117" s="138"/>
      <c r="C117" s="139"/>
      <c r="D117" s="140"/>
      <c r="E117" s="141"/>
      <c r="G117" s="138"/>
      <c r="H117" s="139"/>
      <c r="I117" s="140"/>
      <c r="J117" s="141"/>
      <c r="L117" s="138"/>
      <c r="M117" s="139"/>
      <c r="N117" s="140"/>
      <c r="O117" s="141"/>
      <c r="Q117" s="138"/>
      <c r="R117" s="139"/>
      <c r="S117" s="140"/>
      <c r="T117" s="141"/>
    </row>
    <row r="118" spans="2:20" ht="12" customHeight="1" x14ac:dyDescent="0.15">
      <c r="B118" s="14" t="s">
        <v>386</v>
      </c>
      <c r="C118" s="18">
        <v>600</v>
      </c>
      <c r="D118" s="139"/>
      <c r="E118" s="142"/>
      <c r="G118" s="14" t="s">
        <v>386</v>
      </c>
      <c r="H118" s="18">
        <v>700</v>
      </c>
      <c r="I118" s="139"/>
      <c r="J118" s="142"/>
      <c r="L118" s="14" t="s">
        <v>386</v>
      </c>
      <c r="M118" s="18">
        <v>500</v>
      </c>
      <c r="N118" s="139"/>
      <c r="O118" s="142"/>
      <c r="Q118" s="14" t="s">
        <v>386</v>
      </c>
      <c r="R118" s="18">
        <v>600</v>
      </c>
      <c r="S118" s="139"/>
      <c r="T118" s="142"/>
    </row>
    <row r="119" spans="2:20" ht="12" customHeight="1" x14ac:dyDescent="0.15">
      <c r="B119" s="143" t="s">
        <v>447</v>
      </c>
      <c r="C119" s="144"/>
      <c r="D119" s="144"/>
      <c r="E119" s="145"/>
      <c r="G119" s="143" t="s">
        <v>448</v>
      </c>
      <c r="H119" s="144"/>
      <c r="I119" s="144"/>
      <c r="J119" s="145"/>
      <c r="L119" s="143" t="s">
        <v>449</v>
      </c>
      <c r="M119" s="144"/>
      <c r="N119" s="144"/>
      <c r="O119" s="145"/>
      <c r="Q119" s="143" t="s">
        <v>450</v>
      </c>
      <c r="R119" s="144"/>
      <c r="S119" s="144"/>
      <c r="T119" s="145"/>
    </row>
    <row r="120" spans="2:20" ht="12" customHeight="1" x14ac:dyDescent="0.15">
      <c r="B120" s="146"/>
      <c r="C120" s="147"/>
      <c r="D120" s="147"/>
      <c r="E120" s="148"/>
      <c r="G120" s="146"/>
      <c r="H120" s="147"/>
      <c r="I120" s="147"/>
      <c r="J120" s="148"/>
      <c r="L120" s="146"/>
      <c r="M120" s="147"/>
      <c r="N120" s="147"/>
      <c r="O120" s="148"/>
      <c r="Q120" s="146"/>
      <c r="R120" s="147"/>
      <c r="S120" s="147"/>
      <c r="T120" s="148"/>
    </row>
    <row r="121" spans="2:20" ht="12" customHeight="1" x14ac:dyDescent="0.15">
      <c r="B121" s="146"/>
      <c r="C121" s="147"/>
      <c r="D121" s="147"/>
      <c r="E121" s="148"/>
      <c r="G121" s="146"/>
      <c r="H121" s="147"/>
      <c r="I121" s="147"/>
      <c r="J121" s="148"/>
      <c r="L121" s="146"/>
      <c r="M121" s="147"/>
      <c r="N121" s="147"/>
      <c r="O121" s="148"/>
      <c r="Q121" s="146"/>
      <c r="R121" s="147"/>
      <c r="S121" s="147"/>
      <c r="T121" s="148"/>
    </row>
    <row r="122" spans="2:20" ht="12" customHeight="1" x14ac:dyDescent="0.15">
      <c r="B122" s="146"/>
      <c r="C122" s="147"/>
      <c r="D122" s="147"/>
      <c r="E122" s="148"/>
      <c r="G122" s="146"/>
      <c r="H122" s="147"/>
      <c r="I122" s="147"/>
      <c r="J122" s="148"/>
      <c r="L122" s="146"/>
      <c r="M122" s="147"/>
      <c r="N122" s="147"/>
      <c r="O122" s="148"/>
      <c r="Q122" s="146"/>
      <c r="R122" s="147"/>
      <c r="S122" s="147"/>
      <c r="T122" s="148"/>
    </row>
    <row r="123" spans="2:20" ht="12" customHeight="1" x14ac:dyDescent="0.15">
      <c r="B123" s="146"/>
      <c r="C123" s="147"/>
      <c r="D123" s="147"/>
      <c r="E123" s="148"/>
      <c r="G123" s="146"/>
      <c r="H123" s="147"/>
      <c r="I123" s="147"/>
      <c r="J123" s="148"/>
      <c r="L123" s="146"/>
      <c r="M123" s="147"/>
      <c r="N123" s="147"/>
      <c r="O123" s="148"/>
      <c r="Q123" s="146"/>
      <c r="R123" s="147"/>
      <c r="S123" s="147"/>
      <c r="T123" s="148"/>
    </row>
    <row r="124" spans="2:20" ht="12" customHeight="1" x14ac:dyDescent="0.15">
      <c r="B124" s="146"/>
      <c r="C124" s="147"/>
      <c r="D124" s="147"/>
      <c r="E124" s="148"/>
      <c r="G124" s="146"/>
      <c r="H124" s="147"/>
      <c r="I124" s="147"/>
      <c r="J124" s="148"/>
      <c r="L124" s="146"/>
      <c r="M124" s="147"/>
      <c r="N124" s="147"/>
      <c r="O124" s="148"/>
      <c r="Q124" s="146"/>
      <c r="R124" s="147"/>
      <c r="S124" s="147"/>
      <c r="T124" s="148"/>
    </row>
    <row r="125" spans="2:20" ht="12" customHeight="1" x14ac:dyDescent="0.15">
      <c r="B125" s="146"/>
      <c r="C125" s="147"/>
      <c r="D125" s="147"/>
      <c r="E125" s="148"/>
      <c r="G125" s="146"/>
      <c r="H125" s="147"/>
      <c r="I125" s="147"/>
      <c r="J125" s="148"/>
      <c r="L125" s="146"/>
      <c r="M125" s="147"/>
      <c r="N125" s="147"/>
      <c r="O125" s="148"/>
      <c r="Q125" s="146"/>
      <c r="R125" s="147"/>
      <c r="S125" s="147"/>
      <c r="T125" s="148"/>
    </row>
    <row r="126" spans="2:20" ht="12" customHeight="1" x14ac:dyDescent="0.15">
      <c r="B126" s="146"/>
      <c r="C126" s="147"/>
      <c r="D126" s="147"/>
      <c r="E126" s="148"/>
      <c r="G126" s="146"/>
      <c r="H126" s="147"/>
      <c r="I126" s="147"/>
      <c r="J126" s="148"/>
      <c r="L126" s="146"/>
      <c r="M126" s="147"/>
      <c r="N126" s="147"/>
      <c r="O126" s="148"/>
      <c r="Q126" s="146"/>
      <c r="R126" s="147"/>
      <c r="S126" s="147"/>
      <c r="T126" s="148"/>
    </row>
    <row r="127" spans="2:20" ht="12" customHeight="1" x14ac:dyDescent="0.15">
      <c r="B127" s="146"/>
      <c r="C127" s="147"/>
      <c r="D127" s="147"/>
      <c r="E127" s="148"/>
      <c r="G127" s="146"/>
      <c r="H127" s="147"/>
      <c r="I127" s="147"/>
      <c r="J127" s="148"/>
      <c r="L127" s="146"/>
      <c r="M127" s="147"/>
      <c r="N127" s="147"/>
      <c r="O127" s="148"/>
      <c r="Q127" s="146"/>
      <c r="R127" s="147"/>
      <c r="S127" s="147"/>
      <c r="T127" s="148"/>
    </row>
    <row r="128" spans="2:20" ht="12" customHeight="1" x14ac:dyDescent="0.15">
      <c r="B128" s="146"/>
      <c r="C128" s="147"/>
      <c r="D128" s="147"/>
      <c r="E128" s="148"/>
      <c r="G128" s="146"/>
      <c r="H128" s="147"/>
      <c r="I128" s="147"/>
      <c r="J128" s="148"/>
      <c r="L128" s="146"/>
      <c r="M128" s="147"/>
      <c r="N128" s="147"/>
      <c r="O128" s="148"/>
      <c r="Q128" s="146"/>
      <c r="R128" s="147"/>
      <c r="S128" s="147"/>
      <c r="T128" s="148"/>
    </row>
    <row r="129" spans="2:20" ht="12" customHeight="1" x14ac:dyDescent="0.15">
      <c r="B129" s="155" t="s">
        <v>392</v>
      </c>
      <c r="C129" s="156"/>
      <c r="D129" s="156"/>
      <c r="E129" s="157"/>
      <c r="G129" s="155" t="s">
        <v>451</v>
      </c>
      <c r="H129" s="156"/>
      <c r="I129" s="156"/>
      <c r="J129" s="157"/>
      <c r="L129" s="155" t="s">
        <v>452</v>
      </c>
      <c r="M129" s="156"/>
      <c r="N129" s="156"/>
      <c r="O129" s="157"/>
      <c r="Q129" s="155" t="s">
        <v>453</v>
      </c>
      <c r="R129" s="156"/>
      <c r="S129" s="156"/>
      <c r="T129" s="157"/>
    </row>
    <row r="132" spans="2:20" ht="12" customHeight="1" x14ac:dyDescent="0.15">
      <c r="B132" s="2" t="s">
        <v>364</v>
      </c>
      <c r="C132" s="3" t="s">
        <v>289</v>
      </c>
      <c r="D132" s="4" t="s">
        <v>365</v>
      </c>
      <c r="E132" s="5" t="str">
        <f>E133</f>
        <v>长剑</v>
      </c>
      <c r="G132" s="2" t="s">
        <v>364</v>
      </c>
      <c r="H132" s="3" t="s">
        <v>309</v>
      </c>
      <c r="I132" s="4" t="s">
        <v>365</v>
      </c>
      <c r="J132" s="5" t="str">
        <f>J133</f>
        <v>长剑</v>
      </c>
      <c r="L132" s="2" t="s">
        <v>364</v>
      </c>
      <c r="M132" s="3" t="s">
        <v>313</v>
      </c>
      <c r="N132" s="4" t="s">
        <v>365</v>
      </c>
      <c r="O132" s="5" t="str">
        <f>O133</f>
        <v>长剑</v>
      </c>
      <c r="Q132" s="2" t="s">
        <v>364</v>
      </c>
      <c r="R132" s="3" t="s">
        <v>273</v>
      </c>
      <c r="S132" s="4" t="s">
        <v>365</v>
      </c>
      <c r="T132" s="5" t="str">
        <f>T133</f>
        <v>巨剑</v>
      </c>
    </row>
    <row r="133" spans="2:20" ht="12" customHeight="1" x14ac:dyDescent="0.15">
      <c r="B133" s="6" t="s">
        <v>366</v>
      </c>
      <c r="C133" s="7" t="s">
        <v>367</v>
      </c>
      <c r="D133" s="7" t="s">
        <v>368</v>
      </c>
      <c r="E133" s="8" t="s">
        <v>369</v>
      </c>
      <c r="G133" s="6" t="s">
        <v>366</v>
      </c>
      <c r="H133" s="7" t="s">
        <v>367</v>
      </c>
      <c r="I133" s="7" t="s">
        <v>368</v>
      </c>
      <c r="J133" s="8" t="s">
        <v>369</v>
      </c>
      <c r="L133" s="6" t="s">
        <v>366</v>
      </c>
      <c r="M133" s="7" t="s">
        <v>367</v>
      </c>
      <c r="N133" s="7" t="s">
        <v>368</v>
      </c>
      <c r="O133" s="8" t="s">
        <v>369</v>
      </c>
      <c r="Q133" s="6" t="s">
        <v>366</v>
      </c>
      <c r="R133" s="7" t="s">
        <v>367</v>
      </c>
      <c r="S133" s="7" t="s">
        <v>368</v>
      </c>
      <c r="T133" s="8" t="s">
        <v>393</v>
      </c>
    </row>
    <row r="134" spans="2:20" ht="12" customHeight="1" x14ac:dyDescent="0.15">
      <c r="B134" s="6" t="s">
        <v>370</v>
      </c>
      <c r="C134" s="9" t="str">
        <f>IF(E134/10&lt;1,"",E134/10&amp;"D5")&amp;IF(E135/5&lt;1,"","+"&amp;INT(E135/5))</f>
        <v>+1</v>
      </c>
      <c r="D134" s="10" t="s">
        <v>371</v>
      </c>
      <c r="E134" s="11">
        <v>0</v>
      </c>
      <c r="G134" s="6" t="s">
        <v>370</v>
      </c>
      <c r="H134" s="9" t="str">
        <f>IF(J134/10&lt;1,"",J134/10&amp;"D5")&amp;IF(J135/5&lt;1,"","+"&amp;INT(J135/5))</f>
        <v>22D5+10</v>
      </c>
      <c r="I134" s="10" t="s">
        <v>371</v>
      </c>
      <c r="J134" s="11">
        <v>220</v>
      </c>
      <c r="L134" s="6" t="s">
        <v>370</v>
      </c>
      <c r="M134" s="9" t="str">
        <f>IF(O134/10&lt;1,"",O134/10&amp;"D5")&amp;IF(O135/5&lt;1,"","+"&amp;INT(O135/5))</f>
        <v>30D5+4</v>
      </c>
      <c r="N134" s="10" t="s">
        <v>371</v>
      </c>
      <c r="O134" s="11">
        <v>300</v>
      </c>
      <c r="Q134" s="6" t="s">
        <v>370</v>
      </c>
      <c r="R134" s="9" t="str">
        <f>IF(T134/10&lt;1,"",T134/10&amp;"D5")&amp;IF(T135/5&lt;1,"","+"&amp;INT(T135/5))</f>
        <v>50D5+60</v>
      </c>
      <c r="S134" s="10" t="s">
        <v>371</v>
      </c>
      <c r="T134" s="11">
        <v>500</v>
      </c>
    </row>
    <row r="135" spans="2:20" ht="12" customHeight="1" x14ac:dyDescent="0.15">
      <c r="B135" s="6" t="s">
        <v>372</v>
      </c>
      <c r="C135" s="12" t="str">
        <f>LOOKUP(C136,{0,201,401,601,901,1201,1501;"黑色","绿色","蓝色","紫色","红色","橙色","金色"})</f>
        <v>蓝色</v>
      </c>
      <c r="D135" s="10" t="s">
        <v>373</v>
      </c>
      <c r="E135" s="13">
        <v>5</v>
      </c>
      <c r="G135" s="6" t="s">
        <v>372</v>
      </c>
      <c r="H135" s="12" t="str">
        <f>LOOKUP(H136,{0,201,401,601,901,1201,1501;"黑色","绿色","蓝色","紫色","红色","橙色","金色"})</f>
        <v>紫色</v>
      </c>
      <c r="I135" s="10" t="s">
        <v>373</v>
      </c>
      <c r="J135" s="13">
        <v>50</v>
      </c>
      <c r="L135" s="6" t="s">
        <v>372</v>
      </c>
      <c r="M135" s="12" t="str">
        <f>LOOKUP(M136,{0,201,401,601,901,1201,1501;"黑色","绿色","蓝色","紫色","红色","橙色","金色"})</f>
        <v>紫色</v>
      </c>
      <c r="N135" s="10" t="s">
        <v>373</v>
      </c>
      <c r="O135" s="13">
        <v>20</v>
      </c>
      <c r="Q135" s="6" t="s">
        <v>372</v>
      </c>
      <c r="R135" s="12" t="str">
        <f>LOOKUP(R136,{0,201,401,601,901,1201,1501;"黑色","绿色","蓝色","紫色","红色","橙色","金色"})</f>
        <v>蓝色</v>
      </c>
      <c r="S135" s="10" t="s">
        <v>373</v>
      </c>
      <c r="T135" s="13">
        <v>300</v>
      </c>
    </row>
    <row r="136" spans="2:20" ht="12" customHeight="1" x14ac:dyDescent="0.15">
      <c r="B136" s="6" t="s">
        <v>374</v>
      </c>
      <c r="C136" s="12">
        <f>C144+E134</f>
        <v>600</v>
      </c>
      <c r="D136" s="10" t="s">
        <v>375</v>
      </c>
      <c r="E136" s="13">
        <v>5</v>
      </c>
      <c r="G136" s="6" t="s">
        <v>374</v>
      </c>
      <c r="H136" s="12">
        <f>H144+J134</f>
        <v>820</v>
      </c>
      <c r="I136" s="10" t="s">
        <v>375</v>
      </c>
      <c r="J136" s="13">
        <v>7</v>
      </c>
      <c r="L136" s="6" t="s">
        <v>374</v>
      </c>
      <c r="M136" s="12">
        <f>M144+O134</f>
        <v>900</v>
      </c>
      <c r="N136" s="10" t="s">
        <v>375</v>
      </c>
      <c r="O136" s="13">
        <v>7</v>
      </c>
      <c r="Q136" s="6" t="s">
        <v>374</v>
      </c>
      <c r="R136" s="12">
        <f>R144+T134</f>
        <v>550</v>
      </c>
      <c r="S136" s="10" t="s">
        <v>375</v>
      </c>
      <c r="T136" s="13">
        <v>17</v>
      </c>
    </row>
    <row r="137" spans="2:20" ht="12" customHeight="1" x14ac:dyDescent="0.15">
      <c r="B137" s="14" t="s">
        <v>376</v>
      </c>
      <c r="C137" s="15">
        <f>C136*20</f>
        <v>12000</v>
      </c>
      <c r="D137" s="16" t="s">
        <v>377</v>
      </c>
      <c r="E137" s="17">
        <f>C136</f>
        <v>600</v>
      </c>
      <c r="G137" s="14" t="s">
        <v>376</v>
      </c>
      <c r="H137" s="15">
        <f>H136*20</f>
        <v>16400</v>
      </c>
      <c r="I137" s="16" t="s">
        <v>377</v>
      </c>
      <c r="J137" s="17">
        <f>H136</f>
        <v>820</v>
      </c>
      <c r="L137" s="14" t="s">
        <v>376</v>
      </c>
      <c r="M137" s="15">
        <f>M136*20</f>
        <v>18000</v>
      </c>
      <c r="N137" s="16" t="s">
        <v>377</v>
      </c>
      <c r="O137" s="17">
        <f>M136</f>
        <v>900</v>
      </c>
      <c r="Q137" s="14" t="s">
        <v>376</v>
      </c>
      <c r="R137" s="15">
        <f>R136*20</f>
        <v>11000</v>
      </c>
      <c r="S137" s="16" t="s">
        <v>377</v>
      </c>
      <c r="T137" s="17">
        <f>R136</f>
        <v>550</v>
      </c>
    </row>
    <row r="138" spans="2:20" ht="12" customHeight="1" x14ac:dyDescent="0.15">
      <c r="B138" s="136" t="s">
        <v>454</v>
      </c>
      <c r="C138" s="137"/>
      <c r="D138" s="140" t="s">
        <v>455</v>
      </c>
      <c r="E138" s="141"/>
      <c r="G138" s="136" t="s">
        <v>456</v>
      </c>
      <c r="H138" s="137"/>
      <c r="I138" s="140" t="s">
        <v>457</v>
      </c>
      <c r="J138" s="141"/>
      <c r="L138" s="136" t="s">
        <v>458</v>
      </c>
      <c r="M138" s="137"/>
      <c r="N138" s="140" t="s">
        <v>459</v>
      </c>
      <c r="O138" s="141"/>
      <c r="Q138" s="136" t="s">
        <v>460</v>
      </c>
      <c r="R138" s="137"/>
      <c r="S138" s="140" t="s">
        <v>461</v>
      </c>
      <c r="T138" s="141"/>
    </row>
    <row r="139" spans="2:20" ht="12" customHeight="1" x14ac:dyDescent="0.15">
      <c r="B139" s="136"/>
      <c r="C139" s="137"/>
      <c r="D139" s="140"/>
      <c r="E139" s="141"/>
      <c r="G139" s="136"/>
      <c r="H139" s="137"/>
      <c r="I139" s="140"/>
      <c r="J139" s="141"/>
      <c r="L139" s="136"/>
      <c r="M139" s="137"/>
      <c r="N139" s="140"/>
      <c r="O139" s="141"/>
      <c r="Q139" s="136"/>
      <c r="R139" s="137"/>
      <c r="S139" s="140"/>
      <c r="T139" s="141"/>
    </row>
    <row r="140" spans="2:20" ht="12" customHeight="1" x14ac:dyDescent="0.15">
      <c r="B140" s="136"/>
      <c r="C140" s="137"/>
      <c r="D140" s="140"/>
      <c r="E140" s="141"/>
      <c r="G140" s="136"/>
      <c r="H140" s="137"/>
      <c r="I140" s="140"/>
      <c r="J140" s="141"/>
      <c r="L140" s="136"/>
      <c r="M140" s="137"/>
      <c r="N140" s="140"/>
      <c r="O140" s="141"/>
      <c r="Q140" s="136"/>
      <c r="R140" s="137"/>
      <c r="S140" s="140"/>
      <c r="T140" s="141"/>
    </row>
    <row r="141" spans="2:20" ht="12" customHeight="1" x14ac:dyDescent="0.15">
      <c r="B141" s="136"/>
      <c r="C141" s="137"/>
      <c r="D141" s="140"/>
      <c r="E141" s="141"/>
      <c r="G141" s="136"/>
      <c r="H141" s="137"/>
      <c r="I141" s="140"/>
      <c r="J141" s="141"/>
      <c r="L141" s="136"/>
      <c r="M141" s="137"/>
      <c r="N141" s="140"/>
      <c r="O141" s="141"/>
      <c r="Q141" s="136"/>
      <c r="R141" s="137"/>
      <c r="S141" s="140"/>
      <c r="T141" s="141"/>
    </row>
    <row r="142" spans="2:20" ht="12" customHeight="1" x14ac:dyDescent="0.15">
      <c r="B142" s="136"/>
      <c r="C142" s="137"/>
      <c r="D142" s="140"/>
      <c r="E142" s="141"/>
      <c r="G142" s="136"/>
      <c r="H142" s="137"/>
      <c r="I142" s="140"/>
      <c r="J142" s="141"/>
      <c r="L142" s="136"/>
      <c r="M142" s="137"/>
      <c r="N142" s="140"/>
      <c r="O142" s="141"/>
      <c r="Q142" s="136"/>
      <c r="R142" s="137"/>
      <c r="S142" s="140"/>
      <c r="T142" s="141"/>
    </row>
    <row r="143" spans="2:20" ht="12" customHeight="1" x14ac:dyDescent="0.15">
      <c r="B143" s="138"/>
      <c r="C143" s="139"/>
      <c r="D143" s="140"/>
      <c r="E143" s="141"/>
      <c r="G143" s="138"/>
      <c r="H143" s="139"/>
      <c r="I143" s="140"/>
      <c r="J143" s="141"/>
      <c r="L143" s="138"/>
      <c r="M143" s="139"/>
      <c r="N143" s="140"/>
      <c r="O143" s="141"/>
      <c r="Q143" s="138"/>
      <c r="R143" s="139"/>
      <c r="S143" s="140"/>
      <c r="T143" s="141"/>
    </row>
    <row r="144" spans="2:20" ht="12" customHeight="1" x14ac:dyDescent="0.15">
      <c r="B144" s="14" t="s">
        <v>386</v>
      </c>
      <c r="C144" s="18">
        <v>600</v>
      </c>
      <c r="D144" s="139"/>
      <c r="E144" s="142"/>
      <c r="G144" s="14" t="s">
        <v>386</v>
      </c>
      <c r="H144" s="18">
        <v>600</v>
      </c>
      <c r="I144" s="139"/>
      <c r="J144" s="142"/>
      <c r="L144" s="14" t="s">
        <v>386</v>
      </c>
      <c r="M144" s="18">
        <v>600</v>
      </c>
      <c r="N144" s="139"/>
      <c r="O144" s="142"/>
      <c r="Q144" s="14" t="s">
        <v>386</v>
      </c>
      <c r="R144" s="18">
        <v>50</v>
      </c>
      <c r="S144" s="139"/>
      <c r="T144" s="142"/>
    </row>
    <row r="145" spans="2:20" ht="12" customHeight="1" x14ac:dyDescent="0.15">
      <c r="B145" s="143"/>
      <c r="C145" s="144"/>
      <c r="D145" s="144"/>
      <c r="E145" s="145"/>
      <c r="G145" s="143" t="s">
        <v>462</v>
      </c>
      <c r="H145" s="144"/>
      <c r="I145" s="144"/>
      <c r="J145" s="145"/>
      <c r="L145" s="143" t="s">
        <v>463</v>
      </c>
      <c r="M145" s="144"/>
      <c r="N145" s="144"/>
      <c r="O145" s="145"/>
      <c r="Q145" s="143"/>
      <c r="R145" s="144"/>
      <c r="S145" s="144"/>
      <c r="T145" s="145"/>
    </row>
    <row r="146" spans="2:20" ht="12" customHeight="1" x14ac:dyDescent="0.15">
      <c r="B146" s="146"/>
      <c r="C146" s="147"/>
      <c r="D146" s="147"/>
      <c r="E146" s="148"/>
      <c r="G146" s="146"/>
      <c r="H146" s="147"/>
      <c r="I146" s="147"/>
      <c r="J146" s="148"/>
      <c r="L146" s="146"/>
      <c r="M146" s="147"/>
      <c r="N146" s="147"/>
      <c r="O146" s="148"/>
      <c r="Q146" s="146"/>
      <c r="R146" s="147"/>
      <c r="S146" s="147"/>
      <c r="T146" s="148"/>
    </row>
    <row r="147" spans="2:20" ht="12" customHeight="1" x14ac:dyDescent="0.15">
      <c r="B147" s="146"/>
      <c r="C147" s="147"/>
      <c r="D147" s="147"/>
      <c r="E147" s="148"/>
      <c r="G147" s="146"/>
      <c r="H147" s="147"/>
      <c r="I147" s="147"/>
      <c r="J147" s="148"/>
      <c r="L147" s="146"/>
      <c r="M147" s="147"/>
      <c r="N147" s="147"/>
      <c r="O147" s="148"/>
      <c r="Q147" s="146"/>
      <c r="R147" s="147"/>
      <c r="S147" s="147"/>
      <c r="T147" s="148"/>
    </row>
    <row r="148" spans="2:20" ht="12" customHeight="1" x14ac:dyDescent="0.15">
      <c r="B148" s="146"/>
      <c r="C148" s="147"/>
      <c r="D148" s="147"/>
      <c r="E148" s="148"/>
      <c r="G148" s="146"/>
      <c r="H148" s="147"/>
      <c r="I148" s="147"/>
      <c r="J148" s="148"/>
      <c r="L148" s="146"/>
      <c r="M148" s="147"/>
      <c r="N148" s="147"/>
      <c r="O148" s="148"/>
      <c r="Q148" s="146"/>
      <c r="R148" s="147"/>
      <c r="S148" s="147"/>
      <c r="T148" s="148"/>
    </row>
    <row r="149" spans="2:20" ht="12" customHeight="1" x14ac:dyDescent="0.15">
      <c r="B149" s="146"/>
      <c r="C149" s="147"/>
      <c r="D149" s="147"/>
      <c r="E149" s="148"/>
      <c r="G149" s="146"/>
      <c r="H149" s="147"/>
      <c r="I149" s="147"/>
      <c r="J149" s="148"/>
      <c r="L149" s="146"/>
      <c r="M149" s="147"/>
      <c r="N149" s="147"/>
      <c r="O149" s="148"/>
      <c r="Q149" s="146"/>
      <c r="R149" s="147"/>
      <c r="S149" s="147"/>
      <c r="T149" s="148"/>
    </row>
    <row r="150" spans="2:20" ht="12" customHeight="1" x14ac:dyDescent="0.15">
      <c r="B150" s="146"/>
      <c r="C150" s="147"/>
      <c r="D150" s="147"/>
      <c r="E150" s="148"/>
      <c r="G150" s="146"/>
      <c r="H150" s="147"/>
      <c r="I150" s="147"/>
      <c r="J150" s="148"/>
      <c r="L150" s="146"/>
      <c r="M150" s="147"/>
      <c r="N150" s="147"/>
      <c r="O150" s="148"/>
      <c r="Q150" s="146"/>
      <c r="R150" s="147"/>
      <c r="S150" s="147"/>
      <c r="T150" s="148"/>
    </row>
    <row r="151" spans="2:20" ht="12" customHeight="1" x14ac:dyDescent="0.15">
      <c r="B151" s="146"/>
      <c r="C151" s="147"/>
      <c r="D151" s="147"/>
      <c r="E151" s="148"/>
      <c r="G151" s="146"/>
      <c r="H151" s="147"/>
      <c r="I151" s="147"/>
      <c r="J151" s="148"/>
      <c r="L151" s="146"/>
      <c r="M151" s="147"/>
      <c r="N151" s="147"/>
      <c r="O151" s="148"/>
      <c r="Q151" s="146"/>
      <c r="R151" s="147"/>
      <c r="S151" s="147"/>
      <c r="T151" s="148"/>
    </row>
    <row r="152" spans="2:20" ht="12" customHeight="1" x14ac:dyDescent="0.15">
      <c r="B152" s="146"/>
      <c r="C152" s="147"/>
      <c r="D152" s="147"/>
      <c r="E152" s="148"/>
      <c r="G152" s="146"/>
      <c r="H152" s="147"/>
      <c r="I152" s="147"/>
      <c r="J152" s="148"/>
      <c r="L152" s="146"/>
      <c r="M152" s="147"/>
      <c r="N152" s="147"/>
      <c r="O152" s="148"/>
      <c r="Q152" s="146"/>
      <c r="R152" s="147"/>
      <c r="S152" s="147"/>
      <c r="T152" s="148"/>
    </row>
    <row r="153" spans="2:20" ht="12" customHeight="1" x14ac:dyDescent="0.15">
      <c r="B153" s="146"/>
      <c r="C153" s="147"/>
      <c r="D153" s="147"/>
      <c r="E153" s="148"/>
      <c r="G153" s="146"/>
      <c r="H153" s="147"/>
      <c r="I153" s="147"/>
      <c r="J153" s="148"/>
      <c r="L153" s="146"/>
      <c r="M153" s="147"/>
      <c r="N153" s="147"/>
      <c r="O153" s="148"/>
      <c r="Q153" s="146"/>
      <c r="R153" s="147"/>
      <c r="S153" s="147"/>
      <c r="T153" s="148"/>
    </row>
    <row r="154" spans="2:20" ht="12" customHeight="1" x14ac:dyDescent="0.15">
      <c r="B154" s="146"/>
      <c r="C154" s="147"/>
      <c r="D154" s="147"/>
      <c r="E154" s="148"/>
      <c r="G154" s="146"/>
      <c r="H154" s="147"/>
      <c r="I154" s="147"/>
      <c r="J154" s="148"/>
      <c r="L154" s="146"/>
      <c r="M154" s="147"/>
      <c r="N154" s="147"/>
      <c r="O154" s="148"/>
      <c r="Q154" s="146"/>
      <c r="R154" s="147"/>
      <c r="S154" s="147"/>
      <c r="T154" s="148"/>
    </row>
    <row r="155" spans="2:20" ht="12" customHeight="1" x14ac:dyDescent="0.15">
      <c r="B155" s="155" t="s">
        <v>464</v>
      </c>
      <c r="C155" s="156"/>
      <c r="D155" s="156"/>
      <c r="E155" s="157"/>
      <c r="G155" s="155" t="s">
        <v>465</v>
      </c>
      <c r="H155" s="156"/>
      <c r="I155" s="156"/>
      <c r="J155" s="157"/>
      <c r="L155" s="155" t="s">
        <v>466</v>
      </c>
      <c r="M155" s="156"/>
      <c r="N155" s="156"/>
      <c r="O155" s="157"/>
      <c r="Q155" s="155" t="s">
        <v>467</v>
      </c>
      <c r="R155" s="156"/>
      <c r="S155" s="156"/>
      <c r="T155" s="157"/>
    </row>
    <row r="158" spans="2:20" ht="12" customHeight="1" x14ac:dyDescent="0.15">
      <c r="B158" s="2" t="s">
        <v>364</v>
      </c>
      <c r="C158" s="3" t="s">
        <v>195</v>
      </c>
      <c r="D158" s="4" t="s">
        <v>365</v>
      </c>
      <c r="E158" s="5" t="str">
        <f>E159</f>
        <v>剑</v>
      </c>
      <c r="G158" s="2" t="s">
        <v>364</v>
      </c>
      <c r="H158" s="3" t="s">
        <v>278</v>
      </c>
      <c r="I158" s="4" t="s">
        <v>365</v>
      </c>
      <c r="J158" s="5" t="str">
        <f>J159</f>
        <v>剑</v>
      </c>
      <c r="L158" s="2" t="s">
        <v>364</v>
      </c>
      <c r="M158" s="3" t="s">
        <v>15</v>
      </c>
      <c r="N158" s="4" t="s">
        <v>365</v>
      </c>
      <c r="O158" s="5" t="str">
        <f>O159</f>
        <v>重剑</v>
      </c>
      <c r="Q158" s="2" t="s">
        <v>364</v>
      </c>
      <c r="R158" s="3" t="s">
        <v>339</v>
      </c>
      <c r="S158" s="4" t="s">
        <v>365</v>
      </c>
      <c r="T158" s="5" t="str">
        <f>T159</f>
        <v>剑</v>
      </c>
    </row>
    <row r="159" spans="2:20" ht="12" customHeight="1" x14ac:dyDescent="0.15">
      <c r="B159" s="6" t="s">
        <v>366</v>
      </c>
      <c r="C159" s="7" t="s">
        <v>367</v>
      </c>
      <c r="D159" s="7" t="s">
        <v>368</v>
      </c>
      <c r="E159" s="8" t="s">
        <v>1</v>
      </c>
      <c r="G159" s="6" t="s">
        <v>366</v>
      </c>
      <c r="H159" s="7" t="s">
        <v>367</v>
      </c>
      <c r="I159" s="7" t="s">
        <v>368</v>
      </c>
      <c r="J159" s="8" t="s">
        <v>1</v>
      </c>
      <c r="L159" s="6" t="s">
        <v>366</v>
      </c>
      <c r="M159" s="7" t="s">
        <v>367</v>
      </c>
      <c r="N159" s="7" t="s">
        <v>368</v>
      </c>
      <c r="O159" s="8" t="s">
        <v>468</v>
      </c>
      <c r="Q159" s="6" t="s">
        <v>366</v>
      </c>
      <c r="R159" s="7" t="s">
        <v>367</v>
      </c>
      <c r="S159" s="7" t="s">
        <v>368</v>
      </c>
      <c r="T159" s="8" t="s">
        <v>1</v>
      </c>
    </row>
    <row r="160" spans="2:20" ht="12" customHeight="1" x14ac:dyDescent="0.15">
      <c r="B160" s="6" t="s">
        <v>370</v>
      </c>
      <c r="C160" s="9" t="str">
        <f>IF(E160/10&lt;1,"",E160/10&amp;"D5")&amp;IF(E161/5&lt;1,"","+"&amp;INT(E161/5))</f>
        <v>20D5+18</v>
      </c>
      <c r="D160" s="10" t="s">
        <v>371</v>
      </c>
      <c r="E160" s="11">
        <v>200</v>
      </c>
      <c r="G160" s="6" t="s">
        <v>370</v>
      </c>
      <c r="H160" s="9" t="str">
        <f>IF(J160/10&lt;1,"",J160/10&amp;"D5")&amp;IF(J161/5&lt;1,"","+"&amp;INT(J161/5))</f>
        <v>25D5+34</v>
      </c>
      <c r="I160" s="10" t="s">
        <v>371</v>
      </c>
      <c r="J160" s="11">
        <v>250</v>
      </c>
      <c r="L160" s="6" t="s">
        <v>370</v>
      </c>
      <c r="M160" s="9" t="str">
        <f>IF(O160/10&lt;1,"",O160/10&amp;"D5")&amp;IF(O161/5&lt;1,"","+"&amp;INT(O161/5))</f>
        <v>7D5+20</v>
      </c>
      <c r="N160" s="10" t="s">
        <v>371</v>
      </c>
      <c r="O160" s="11">
        <v>70</v>
      </c>
      <c r="Q160" s="6" t="s">
        <v>370</v>
      </c>
      <c r="R160" s="9" t="str">
        <f>IF(T160/10&lt;1,"",T160/10&amp;"D5")&amp;IF(T161/5&lt;1,"","+"&amp;INT(T161/5))</f>
        <v>50D5+32</v>
      </c>
      <c r="S160" s="10" t="s">
        <v>371</v>
      </c>
      <c r="T160" s="11">
        <v>500</v>
      </c>
    </row>
    <row r="161" spans="2:20" ht="12" customHeight="1" x14ac:dyDescent="0.15">
      <c r="B161" s="6" t="s">
        <v>372</v>
      </c>
      <c r="C161" s="12" t="str">
        <f>LOOKUP(C162,{0,201,401,601,901,1201,1501;"黑色","绿色","蓝色","紫色","红色","橙色","金色"})</f>
        <v>绿色</v>
      </c>
      <c r="D161" s="10" t="s">
        <v>373</v>
      </c>
      <c r="E161" s="13">
        <v>90</v>
      </c>
      <c r="G161" s="6" t="s">
        <v>372</v>
      </c>
      <c r="H161" s="12" t="str">
        <f>LOOKUP(H162,{0,201,401,601,901,1201,1501;"黑色","绿色","蓝色","紫色","红色","橙色","金色"})</f>
        <v>蓝色</v>
      </c>
      <c r="I161" s="10" t="s">
        <v>373</v>
      </c>
      <c r="J161" s="13">
        <v>170</v>
      </c>
      <c r="L161" s="6" t="s">
        <v>372</v>
      </c>
      <c r="M161" s="19" t="str">
        <f>LOOKUP(M162,{0,201,401,601,901,1201,1501;"黑色","绿色","蓝色","紫色","红色","橙色","金色"})</f>
        <v>黑色</v>
      </c>
      <c r="N161" s="10" t="s">
        <v>373</v>
      </c>
      <c r="O161" s="13">
        <v>100</v>
      </c>
      <c r="Q161" s="6" t="s">
        <v>372</v>
      </c>
      <c r="R161" s="12" t="str">
        <f>LOOKUP(R162,{0,201,401,601,901,1201,1501;"黑色","绿色","蓝色","紫色","红色","橙色","金色"})</f>
        <v>橙色</v>
      </c>
      <c r="S161" s="10" t="s">
        <v>373</v>
      </c>
      <c r="T161" s="13">
        <v>160</v>
      </c>
    </row>
    <row r="162" spans="2:20" ht="12" customHeight="1" x14ac:dyDescent="0.15">
      <c r="B162" s="6" t="s">
        <v>374</v>
      </c>
      <c r="C162" s="12">
        <f>C170+E160</f>
        <v>400</v>
      </c>
      <c r="D162" s="10" t="s">
        <v>375</v>
      </c>
      <c r="E162" s="13">
        <v>18</v>
      </c>
      <c r="G162" s="6" t="s">
        <v>374</v>
      </c>
      <c r="H162" s="12">
        <f>H170+J160</f>
        <v>550</v>
      </c>
      <c r="I162" s="10" t="s">
        <v>375</v>
      </c>
      <c r="J162" s="13">
        <v>34</v>
      </c>
      <c r="L162" s="6" t="s">
        <v>374</v>
      </c>
      <c r="M162" s="12">
        <f>M170+O160</f>
        <v>70</v>
      </c>
      <c r="N162" s="10" t="s">
        <v>375</v>
      </c>
      <c r="O162" s="13">
        <v>20</v>
      </c>
      <c r="Q162" s="6" t="s">
        <v>374</v>
      </c>
      <c r="R162" s="12">
        <f>R170+T160</f>
        <v>1300</v>
      </c>
      <c r="S162" s="10" t="s">
        <v>375</v>
      </c>
      <c r="T162" s="13">
        <v>20</v>
      </c>
    </row>
    <row r="163" spans="2:20" ht="12" customHeight="1" x14ac:dyDescent="0.15">
      <c r="B163" s="14" t="s">
        <v>376</v>
      </c>
      <c r="C163" s="15">
        <f>C162*20</f>
        <v>8000</v>
      </c>
      <c r="D163" s="16" t="s">
        <v>377</v>
      </c>
      <c r="E163" s="17">
        <f>C162</f>
        <v>400</v>
      </c>
      <c r="G163" s="14" t="s">
        <v>376</v>
      </c>
      <c r="H163" s="15">
        <f>H162*20</f>
        <v>11000</v>
      </c>
      <c r="I163" s="16" t="s">
        <v>377</v>
      </c>
      <c r="J163" s="17">
        <f>H162</f>
        <v>550</v>
      </c>
      <c r="L163" s="14" t="s">
        <v>376</v>
      </c>
      <c r="M163" s="15">
        <f>M162*20</f>
        <v>1400</v>
      </c>
      <c r="N163" s="16" t="s">
        <v>377</v>
      </c>
      <c r="O163" s="17">
        <f>M162</f>
        <v>70</v>
      </c>
      <c r="Q163" s="14" t="s">
        <v>376</v>
      </c>
      <c r="R163" s="15">
        <f>R162*20</f>
        <v>26000</v>
      </c>
      <c r="S163" s="16" t="s">
        <v>377</v>
      </c>
      <c r="T163" s="17">
        <f>R162</f>
        <v>1300</v>
      </c>
    </row>
    <row r="164" spans="2:20" ht="12" customHeight="1" x14ac:dyDescent="0.15">
      <c r="B164" s="136" t="s">
        <v>469</v>
      </c>
      <c r="C164" s="137"/>
      <c r="D164" s="140" t="s">
        <v>470</v>
      </c>
      <c r="E164" s="141"/>
      <c r="G164" s="136" t="s">
        <v>471</v>
      </c>
      <c r="H164" s="137"/>
      <c r="I164" s="140" t="s">
        <v>472</v>
      </c>
      <c r="J164" s="141"/>
      <c r="L164" s="136" t="s">
        <v>384</v>
      </c>
      <c r="M164" s="137"/>
      <c r="N164" s="140" t="s">
        <v>473</v>
      </c>
      <c r="O164" s="141"/>
      <c r="Q164" s="136" t="s">
        <v>474</v>
      </c>
      <c r="R164" s="137"/>
      <c r="S164" s="140" t="s">
        <v>475</v>
      </c>
      <c r="T164" s="141"/>
    </row>
    <row r="165" spans="2:20" ht="12" customHeight="1" x14ac:dyDescent="0.15">
      <c r="B165" s="136"/>
      <c r="C165" s="137"/>
      <c r="D165" s="140"/>
      <c r="E165" s="141"/>
      <c r="G165" s="136"/>
      <c r="H165" s="137"/>
      <c r="I165" s="140"/>
      <c r="J165" s="141"/>
      <c r="L165" s="136"/>
      <c r="M165" s="137"/>
      <c r="N165" s="140"/>
      <c r="O165" s="141"/>
      <c r="Q165" s="136"/>
      <c r="R165" s="137"/>
      <c r="S165" s="140"/>
      <c r="T165" s="141"/>
    </row>
    <row r="166" spans="2:20" ht="12" customHeight="1" x14ac:dyDescent="0.15">
      <c r="B166" s="136"/>
      <c r="C166" s="137"/>
      <c r="D166" s="140"/>
      <c r="E166" s="141"/>
      <c r="G166" s="136"/>
      <c r="H166" s="137"/>
      <c r="I166" s="140"/>
      <c r="J166" s="141"/>
      <c r="L166" s="136"/>
      <c r="M166" s="137"/>
      <c r="N166" s="140"/>
      <c r="O166" s="141"/>
      <c r="Q166" s="136"/>
      <c r="R166" s="137"/>
      <c r="S166" s="140"/>
      <c r="T166" s="141"/>
    </row>
    <row r="167" spans="2:20" ht="12" customHeight="1" x14ac:dyDescent="0.15">
      <c r="B167" s="136"/>
      <c r="C167" s="137"/>
      <c r="D167" s="140"/>
      <c r="E167" s="141"/>
      <c r="G167" s="136"/>
      <c r="H167" s="137"/>
      <c r="I167" s="140"/>
      <c r="J167" s="141"/>
      <c r="L167" s="136"/>
      <c r="M167" s="137"/>
      <c r="N167" s="140"/>
      <c r="O167" s="141"/>
      <c r="Q167" s="136"/>
      <c r="R167" s="137"/>
      <c r="S167" s="140"/>
      <c r="T167" s="141"/>
    </row>
    <row r="168" spans="2:20" ht="12" customHeight="1" x14ac:dyDescent="0.15">
      <c r="B168" s="136"/>
      <c r="C168" s="137"/>
      <c r="D168" s="140"/>
      <c r="E168" s="141"/>
      <c r="G168" s="136"/>
      <c r="H168" s="137"/>
      <c r="I168" s="140"/>
      <c r="J168" s="141"/>
      <c r="L168" s="136"/>
      <c r="M168" s="137"/>
      <c r="N168" s="140"/>
      <c r="O168" s="141"/>
      <c r="Q168" s="136"/>
      <c r="R168" s="137"/>
      <c r="S168" s="140"/>
      <c r="T168" s="141"/>
    </row>
    <row r="169" spans="2:20" ht="12" customHeight="1" x14ac:dyDescent="0.15">
      <c r="B169" s="138"/>
      <c r="C169" s="139"/>
      <c r="D169" s="140"/>
      <c r="E169" s="141"/>
      <c r="G169" s="138"/>
      <c r="H169" s="139"/>
      <c r="I169" s="140"/>
      <c r="J169" s="141"/>
      <c r="L169" s="138"/>
      <c r="M169" s="139"/>
      <c r="N169" s="140"/>
      <c r="O169" s="141"/>
      <c r="Q169" s="138"/>
      <c r="R169" s="139"/>
      <c r="S169" s="140"/>
      <c r="T169" s="141"/>
    </row>
    <row r="170" spans="2:20" ht="12" customHeight="1" x14ac:dyDescent="0.15">
      <c r="B170" s="14" t="s">
        <v>386</v>
      </c>
      <c r="C170" s="18">
        <v>200</v>
      </c>
      <c r="D170" s="139"/>
      <c r="E170" s="142"/>
      <c r="G170" s="14" t="s">
        <v>386</v>
      </c>
      <c r="H170" s="18">
        <v>300</v>
      </c>
      <c r="I170" s="139"/>
      <c r="J170" s="142"/>
      <c r="L170" s="14" t="s">
        <v>386</v>
      </c>
      <c r="M170" s="18">
        <v>0</v>
      </c>
      <c r="N170" s="139"/>
      <c r="O170" s="142"/>
      <c r="Q170" s="14" t="s">
        <v>386</v>
      </c>
      <c r="R170" s="18">
        <v>800</v>
      </c>
      <c r="S170" s="139"/>
      <c r="T170" s="142"/>
    </row>
    <row r="171" spans="2:20" ht="12" customHeight="1" x14ac:dyDescent="0.15">
      <c r="B171" s="143" t="s">
        <v>476</v>
      </c>
      <c r="C171" s="144"/>
      <c r="D171" s="144"/>
      <c r="E171" s="145"/>
      <c r="G171" s="143" t="s">
        <v>477</v>
      </c>
      <c r="H171" s="144"/>
      <c r="I171" s="144"/>
      <c r="J171" s="145"/>
      <c r="L171" s="143" t="s">
        <v>478</v>
      </c>
      <c r="M171" s="144"/>
      <c r="N171" s="144"/>
      <c r="O171" s="145"/>
      <c r="Q171" s="143" t="s">
        <v>479</v>
      </c>
      <c r="R171" s="144"/>
      <c r="S171" s="144"/>
      <c r="T171" s="145"/>
    </row>
    <row r="172" spans="2:20" ht="12" customHeight="1" x14ac:dyDescent="0.15">
      <c r="B172" s="146"/>
      <c r="C172" s="147"/>
      <c r="D172" s="147"/>
      <c r="E172" s="148"/>
      <c r="G172" s="146"/>
      <c r="H172" s="147"/>
      <c r="I172" s="147"/>
      <c r="J172" s="148"/>
      <c r="L172" s="146"/>
      <c r="M172" s="147"/>
      <c r="N172" s="147"/>
      <c r="O172" s="148"/>
      <c r="Q172" s="146"/>
      <c r="R172" s="147"/>
      <c r="S172" s="147"/>
      <c r="T172" s="148"/>
    </row>
    <row r="173" spans="2:20" ht="12" customHeight="1" x14ac:dyDescent="0.15">
      <c r="B173" s="146"/>
      <c r="C173" s="147"/>
      <c r="D173" s="147"/>
      <c r="E173" s="148"/>
      <c r="G173" s="146"/>
      <c r="H173" s="147"/>
      <c r="I173" s="147"/>
      <c r="J173" s="148"/>
      <c r="L173" s="146"/>
      <c r="M173" s="147"/>
      <c r="N173" s="147"/>
      <c r="O173" s="148"/>
      <c r="Q173" s="146"/>
      <c r="R173" s="147"/>
      <c r="S173" s="147"/>
      <c r="T173" s="148"/>
    </row>
    <row r="174" spans="2:20" ht="12" customHeight="1" x14ac:dyDescent="0.15">
      <c r="B174" s="146"/>
      <c r="C174" s="147"/>
      <c r="D174" s="147"/>
      <c r="E174" s="148"/>
      <c r="G174" s="146"/>
      <c r="H174" s="147"/>
      <c r="I174" s="147"/>
      <c r="J174" s="148"/>
      <c r="L174" s="146"/>
      <c r="M174" s="147"/>
      <c r="N174" s="147"/>
      <c r="O174" s="148"/>
      <c r="Q174" s="146"/>
      <c r="R174" s="147"/>
      <c r="S174" s="147"/>
      <c r="T174" s="148"/>
    </row>
    <row r="175" spans="2:20" ht="12" customHeight="1" x14ac:dyDescent="0.15">
      <c r="B175" s="146"/>
      <c r="C175" s="147"/>
      <c r="D175" s="147"/>
      <c r="E175" s="148"/>
      <c r="G175" s="146"/>
      <c r="H175" s="147"/>
      <c r="I175" s="147"/>
      <c r="J175" s="148"/>
      <c r="L175" s="146"/>
      <c r="M175" s="147"/>
      <c r="N175" s="147"/>
      <c r="O175" s="148"/>
      <c r="Q175" s="146"/>
      <c r="R175" s="147"/>
      <c r="S175" s="147"/>
      <c r="T175" s="148"/>
    </row>
    <row r="176" spans="2:20" ht="12" customHeight="1" x14ac:dyDescent="0.15">
      <c r="B176" s="146"/>
      <c r="C176" s="147"/>
      <c r="D176" s="147"/>
      <c r="E176" s="148"/>
      <c r="G176" s="146"/>
      <c r="H176" s="147"/>
      <c r="I176" s="147"/>
      <c r="J176" s="148"/>
      <c r="L176" s="146"/>
      <c r="M176" s="147"/>
      <c r="N176" s="147"/>
      <c r="O176" s="148"/>
      <c r="Q176" s="146"/>
      <c r="R176" s="147"/>
      <c r="S176" s="147"/>
      <c r="T176" s="148"/>
    </row>
    <row r="177" spans="2:20" ht="12" customHeight="1" x14ac:dyDescent="0.15">
      <c r="B177" s="146"/>
      <c r="C177" s="147"/>
      <c r="D177" s="147"/>
      <c r="E177" s="148"/>
      <c r="G177" s="146"/>
      <c r="H177" s="147"/>
      <c r="I177" s="147"/>
      <c r="J177" s="148"/>
      <c r="L177" s="146"/>
      <c r="M177" s="147"/>
      <c r="N177" s="147"/>
      <c r="O177" s="148"/>
      <c r="Q177" s="146"/>
      <c r="R177" s="147"/>
      <c r="S177" s="147"/>
      <c r="T177" s="148"/>
    </row>
    <row r="178" spans="2:20" ht="12" customHeight="1" x14ac:dyDescent="0.15">
      <c r="B178" s="146"/>
      <c r="C178" s="147"/>
      <c r="D178" s="147"/>
      <c r="E178" s="148"/>
      <c r="G178" s="146"/>
      <c r="H178" s="147"/>
      <c r="I178" s="147"/>
      <c r="J178" s="148"/>
      <c r="L178" s="146"/>
      <c r="M178" s="147"/>
      <c r="N178" s="147"/>
      <c r="O178" s="148"/>
      <c r="Q178" s="146"/>
      <c r="R178" s="147"/>
      <c r="S178" s="147"/>
      <c r="T178" s="148"/>
    </row>
    <row r="179" spans="2:20" ht="12" customHeight="1" x14ac:dyDescent="0.15">
      <c r="B179" s="146"/>
      <c r="C179" s="147"/>
      <c r="D179" s="147"/>
      <c r="E179" s="148"/>
      <c r="G179" s="146"/>
      <c r="H179" s="147"/>
      <c r="I179" s="147"/>
      <c r="J179" s="148"/>
      <c r="L179" s="146"/>
      <c r="M179" s="147"/>
      <c r="N179" s="147"/>
      <c r="O179" s="148"/>
      <c r="Q179" s="146"/>
      <c r="R179" s="147"/>
      <c r="S179" s="147"/>
      <c r="T179" s="148"/>
    </row>
    <row r="180" spans="2:20" ht="12" customHeight="1" x14ac:dyDescent="0.15">
      <c r="B180" s="146"/>
      <c r="C180" s="147"/>
      <c r="D180" s="147"/>
      <c r="E180" s="148"/>
      <c r="G180" s="146"/>
      <c r="H180" s="147"/>
      <c r="I180" s="147"/>
      <c r="J180" s="148"/>
      <c r="L180" s="146"/>
      <c r="M180" s="147"/>
      <c r="N180" s="147"/>
      <c r="O180" s="148"/>
      <c r="Q180" s="146"/>
      <c r="R180" s="147"/>
      <c r="S180" s="147"/>
      <c r="T180" s="148"/>
    </row>
    <row r="181" spans="2:20" ht="12" customHeight="1" x14ac:dyDescent="0.15">
      <c r="B181" s="155" t="s">
        <v>480</v>
      </c>
      <c r="C181" s="156"/>
      <c r="D181" s="156"/>
      <c r="E181" s="157"/>
      <c r="G181" s="155" t="s">
        <v>480</v>
      </c>
      <c r="H181" s="156"/>
      <c r="I181" s="156"/>
      <c r="J181" s="157"/>
      <c r="L181" s="155" t="s">
        <v>481</v>
      </c>
      <c r="M181" s="156"/>
      <c r="N181" s="156"/>
      <c r="O181" s="157"/>
      <c r="Q181" s="155" t="s">
        <v>482</v>
      </c>
      <c r="R181" s="156"/>
      <c r="S181" s="156"/>
      <c r="T181" s="157"/>
    </row>
    <row r="184" spans="2:20" ht="12" customHeight="1" x14ac:dyDescent="0.15">
      <c r="B184" s="2" t="s">
        <v>364</v>
      </c>
      <c r="C184" s="3" t="s">
        <v>329</v>
      </c>
      <c r="D184" s="4" t="s">
        <v>365</v>
      </c>
      <c r="E184" s="5" t="str">
        <f>E185</f>
        <v>剑</v>
      </c>
      <c r="G184" s="2" t="s">
        <v>364</v>
      </c>
      <c r="H184" s="3" t="s">
        <v>332</v>
      </c>
      <c r="I184" s="4" t="s">
        <v>365</v>
      </c>
      <c r="J184" s="5" t="str">
        <f>J185</f>
        <v>剑</v>
      </c>
      <c r="L184" s="2" t="s">
        <v>364</v>
      </c>
      <c r="M184" s="3" t="s">
        <v>349</v>
      </c>
      <c r="N184" s="4" t="s">
        <v>365</v>
      </c>
      <c r="O184" s="5" t="str">
        <f>O185</f>
        <v>剑</v>
      </c>
      <c r="Q184" s="2" t="s">
        <v>364</v>
      </c>
      <c r="R184" s="3" t="s">
        <v>95</v>
      </c>
      <c r="S184" s="4" t="s">
        <v>365</v>
      </c>
      <c r="T184" s="5" t="str">
        <f>T185</f>
        <v>光束剑</v>
      </c>
    </row>
    <row r="185" spans="2:20" ht="12" customHeight="1" x14ac:dyDescent="0.15">
      <c r="B185" s="6" t="s">
        <v>366</v>
      </c>
      <c r="C185" s="7" t="s">
        <v>367</v>
      </c>
      <c r="D185" s="7" t="s">
        <v>368</v>
      </c>
      <c r="E185" s="8" t="s">
        <v>1</v>
      </c>
      <c r="G185" s="6" t="s">
        <v>366</v>
      </c>
      <c r="H185" s="7" t="s">
        <v>367</v>
      </c>
      <c r="I185" s="7" t="s">
        <v>368</v>
      </c>
      <c r="J185" s="8" t="s">
        <v>1</v>
      </c>
      <c r="L185" s="6" t="s">
        <v>366</v>
      </c>
      <c r="M185" s="7" t="s">
        <v>367</v>
      </c>
      <c r="N185" s="7" t="s">
        <v>368</v>
      </c>
      <c r="O185" s="8" t="s">
        <v>1</v>
      </c>
      <c r="Q185" s="6" t="s">
        <v>366</v>
      </c>
      <c r="R185" s="7" t="s">
        <v>483</v>
      </c>
      <c r="S185" s="7" t="s">
        <v>484</v>
      </c>
      <c r="T185" s="8" t="s">
        <v>485</v>
      </c>
    </row>
    <row r="186" spans="2:20" ht="12" customHeight="1" x14ac:dyDescent="0.15">
      <c r="B186" s="6" t="s">
        <v>370</v>
      </c>
      <c r="C186" s="9" t="str">
        <f>IF(E186/10&lt;1,"",E186/10&amp;"D5")&amp;IF(E187/5&lt;1,"","+"&amp;INT(E187/5))</f>
        <v>50D5+16</v>
      </c>
      <c r="D186" s="10" t="s">
        <v>371</v>
      </c>
      <c r="E186" s="11">
        <v>500</v>
      </c>
      <c r="G186" s="6" t="s">
        <v>370</v>
      </c>
      <c r="H186" s="9" t="str">
        <f>IF(J186/10&lt;1,"",J186/10&amp;"D5")&amp;IF(J187/5&lt;1,"","+"&amp;INT(J187/5))</f>
        <v>50D5+24</v>
      </c>
      <c r="I186" s="10" t="s">
        <v>371</v>
      </c>
      <c r="J186" s="11">
        <v>500</v>
      </c>
      <c r="L186" s="6" t="s">
        <v>370</v>
      </c>
      <c r="M186" s="9" t="str">
        <f>IF(O186/10&lt;1,"",O186/10&amp;"D5")&amp;IF(O187/5&lt;1,"","+"&amp;INT(O187/5))</f>
        <v>50D5+200</v>
      </c>
      <c r="N186" s="10" t="s">
        <v>371</v>
      </c>
      <c r="O186" s="11">
        <v>500</v>
      </c>
      <c r="Q186" s="6" t="s">
        <v>370</v>
      </c>
      <c r="R186" s="9" t="str">
        <f>IF(T186/10&lt;1,"",T186/10&amp;"D5")&amp;IF(T187/5&lt;1,"","+"&amp;INT(T187/5))</f>
        <v>20D5</v>
      </c>
      <c r="S186" s="10" t="s">
        <v>371</v>
      </c>
      <c r="T186" s="11">
        <v>200</v>
      </c>
    </row>
    <row r="187" spans="2:20" ht="12" customHeight="1" x14ac:dyDescent="0.15">
      <c r="B187" s="6" t="s">
        <v>372</v>
      </c>
      <c r="C187" s="12" t="str">
        <f>LOOKUP(C188,{0,201,401,601,901,1201,1501;"黑色","绿色","蓝色","紫色","红色","橙色","金色"})</f>
        <v>红色</v>
      </c>
      <c r="D187" s="10" t="s">
        <v>373</v>
      </c>
      <c r="E187" s="13">
        <v>80</v>
      </c>
      <c r="G187" s="6" t="s">
        <v>372</v>
      </c>
      <c r="H187" s="12" t="str">
        <f>LOOKUP(H188,{0,201,401,601,901,1201,1501;"黑色","绿色","蓝色","紫色","红色","橙色","金色"})</f>
        <v>红色</v>
      </c>
      <c r="I187" s="10" t="s">
        <v>373</v>
      </c>
      <c r="J187" s="13">
        <v>120</v>
      </c>
      <c r="L187" s="6" t="s">
        <v>372</v>
      </c>
      <c r="M187" s="19" t="str">
        <f>LOOKUP(M188,{0,201,401,601,901,1201,1501;"黑色","绿色","蓝色","紫色","红色","橙色","金色"})</f>
        <v>金色</v>
      </c>
      <c r="N187" s="10" t="s">
        <v>373</v>
      </c>
      <c r="O187" s="13">
        <v>1000</v>
      </c>
      <c r="Q187" s="6" t="s">
        <v>372</v>
      </c>
      <c r="R187" s="12" t="str">
        <f>LOOKUP(R188,{0,201,401,601,901,1201,1501;"黑色","绿色","蓝色","紫色","红色","橙色","金色"})</f>
        <v>黑色</v>
      </c>
      <c r="S187" s="10" t="s">
        <v>373</v>
      </c>
      <c r="T187" s="13">
        <v>4</v>
      </c>
    </row>
    <row r="188" spans="2:20" ht="12" customHeight="1" x14ac:dyDescent="0.15">
      <c r="B188" s="6" t="s">
        <v>374</v>
      </c>
      <c r="C188" s="12">
        <f>C196+E186</f>
        <v>1100</v>
      </c>
      <c r="D188" s="10" t="s">
        <v>375</v>
      </c>
      <c r="E188" s="13">
        <v>20</v>
      </c>
      <c r="G188" s="6" t="s">
        <v>374</v>
      </c>
      <c r="H188" s="12">
        <f>H196+J186</f>
        <v>1100</v>
      </c>
      <c r="I188" s="10" t="s">
        <v>375</v>
      </c>
      <c r="J188" s="13">
        <v>12</v>
      </c>
      <c r="L188" s="6" t="s">
        <v>374</v>
      </c>
      <c r="M188" s="12">
        <f>M196+O186</f>
        <v>2500</v>
      </c>
      <c r="N188" s="10" t="s">
        <v>375</v>
      </c>
      <c r="O188" s="13">
        <v>30</v>
      </c>
      <c r="Q188" s="6" t="s">
        <v>374</v>
      </c>
      <c r="R188" s="12">
        <f>R196+T186</f>
        <v>200</v>
      </c>
      <c r="S188" s="10" t="s">
        <v>375</v>
      </c>
      <c r="T188" s="13">
        <v>3</v>
      </c>
    </row>
    <row r="189" spans="2:20" ht="12" customHeight="1" x14ac:dyDescent="0.15">
      <c r="B189" s="14" t="s">
        <v>376</v>
      </c>
      <c r="C189" s="15">
        <f>C188*20</f>
        <v>22000</v>
      </c>
      <c r="D189" s="16" t="s">
        <v>377</v>
      </c>
      <c r="E189" s="17">
        <f>C188</f>
        <v>1100</v>
      </c>
      <c r="G189" s="14" t="s">
        <v>376</v>
      </c>
      <c r="H189" s="15">
        <f>H188*20</f>
        <v>22000</v>
      </c>
      <c r="I189" s="16" t="s">
        <v>377</v>
      </c>
      <c r="J189" s="17">
        <f>H188</f>
        <v>1100</v>
      </c>
      <c r="L189" s="14" t="s">
        <v>376</v>
      </c>
      <c r="M189" s="15">
        <f>M188*20</f>
        <v>50000</v>
      </c>
      <c r="N189" s="16" t="s">
        <v>377</v>
      </c>
      <c r="O189" s="17">
        <f>M188</f>
        <v>2500</v>
      </c>
      <c r="Q189" s="14" t="s">
        <v>376</v>
      </c>
      <c r="R189" s="15">
        <f>R188*20</f>
        <v>4000</v>
      </c>
      <c r="S189" s="16" t="s">
        <v>377</v>
      </c>
      <c r="T189" s="17">
        <f>R188</f>
        <v>200</v>
      </c>
    </row>
    <row r="190" spans="2:20" ht="12" customHeight="1" x14ac:dyDescent="0.15">
      <c r="B190" s="136" t="s">
        <v>486</v>
      </c>
      <c r="C190" s="137"/>
      <c r="D190" s="140" t="s">
        <v>487</v>
      </c>
      <c r="E190" s="141"/>
      <c r="G190" s="136" t="s">
        <v>488</v>
      </c>
      <c r="H190" s="137"/>
      <c r="I190" s="140" t="s">
        <v>489</v>
      </c>
      <c r="J190" s="141"/>
      <c r="L190" s="136" t="s">
        <v>490</v>
      </c>
      <c r="M190" s="137"/>
      <c r="N190" s="140" t="s">
        <v>491</v>
      </c>
      <c r="O190" s="141"/>
      <c r="Q190" s="136" t="s">
        <v>492</v>
      </c>
      <c r="R190" s="137"/>
      <c r="S190" s="140" t="s">
        <v>493</v>
      </c>
      <c r="T190" s="141"/>
    </row>
    <row r="191" spans="2:20" ht="12" customHeight="1" x14ac:dyDescent="0.15">
      <c r="B191" s="136"/>
      <c r="C191" s="137"/>
      <c r="D191" s="140"/>
      <c r="E191" s="141"/>
      <c r="G191" s="136"/>
      <c r="H191" s="137"/>
      <c r="I191" s="140"/>
      <c r="J191" s="141"/>
      <c r="L191" s="136"/>
      <c r="M191" s="137"/>
      <c r="N191" s="140"/>
      <c r="O191" s="141"/>
      <c r="Q191" s="136"/>
      <c r="R191" s="137"/>
      <c r="S191" s="140"/>
      <c r="T191" s="141"/>
    </row>
    <row r="192" spans="2:20" ht="12" customHeight="1" x14ac:dyDescent="0.15">
      <c r="B192" s="136"/>
      <c r="C192" s="137"/>
      <c r="D192" s="140"/>
      <c r="E192" s="141"/>
      <c r="G192" s="136"/>
      <c r="H192" s="137"/>
      <c r="I192" s="140"/>
      <c r="J192" s="141"/>
      <c r="L192" s="136"/>
      <c r="M192" s="137"/>
      <c r="N192" s="140"/>
      <c r="O192" s="141"/>
      <c r="Q192" s="136"/>
      <c r="R192" s="137"/>
      <c r="S192" s="140"/>
      <c r="T192" s="141"/>
    </row>
    <row r="193" spans="2:20" ht="12" customHeight="1" x14ac:dyDescent="0.15">
      <c r="B193" s="136"/>
      <c r="C193" s="137"/>
      <c r="D193" s="140"/>
      <c r="E193" s="141"/>
      <c r="G193" s="136"/>
      <c r="H193" s="137"/>
      <c r="I193" s="140"/>
      <c r="J193" s="141"/>
      <c r="L193" s="136"/>
      <c r="M193" s="137"/>
      <c r="N193" s="140"/>
      <c r="O193" s="141"/>
      <c r="Q193" s="136"/>
      <c r="R193" s="137"/>
      <c r="S193" s="140"/>
      <c r="T193" s="141"/>
    </row>
    <row r="194" spans="2:20" ht="12" customHeight="1" x14ac:dyDescent="0.15">
      <c r="B194" s="136"/>
      <c r="C194" s="137"/>
      <c r="D194" s="140"/>
      <c r="E194" s="141"/>
      <c r="G194" s="136"/>
      <c r="H194" s="137"/>
      <c r="I194" s="140"/>
      <c r="J194" s="141"/>
      <c r="L194" s="136"/>
      <c r="M194" s="137"/>
      <c r="N194" s="140"/>
      <c r="O194" s="141"/>
      <c r="Q194" s="136"/>
      <c r="R194" s="137"/>
      <c r="S194" s="140"/>
      <c r="T194" s="141"/>
    </row>
    <row r="195" spans="2:20" ht="12" customHeight="1" x14ac:dyDescent="0.15">
      <c r="B195" s="138"/>
      <c r="C195" s="139"/>
      <c r="D195" s="140"/>
      <c r="E195" s="141"/>
      <c r="G195" s="138"/>
      <c r="H195" s="139"/>
      <c r="I195" s="140"/>
      <c r="J195" s="141"/>
      <c r="L195" s="138"/>
      <c r="M195" s="139"/>
      <c r="N195" s="140"/>
      <c r="O195" s="141"/>
      <c r="Q195" s="138"/>
      <c r="R195" s="139"/>
      <c r="S195" s="140"/>
      <c r="T195" s="141"/>
    </row>
    <row r="196" spans="2:20" ht="12" customHeight="1" x14ac:dyDescent="0.15">
      <c r="B196" s="14" t="s">
        <v>386</v>
      </c>
      <c r="C196" s="18">
        <v>600</v>
      </c>
      <c r="D196" s="139"/>
      <c r="E196" s="142"/>
      <c r="G196" s="14" t="s">
        <v>386</v>
      </c>
      <c r="H196" s="18">
        <v>600</v>
      </c>
      <c r="I196" s="139"/>
      <c r="J196" s="142"/>
      <c r="L196" s="14" t="s">
        <v>386</v>
      </c>
      <c r="M196" s="18">
        <v>2000</v>
      </c>
      <c r="N196" s="139"/>
      <c r="O196" s="142"/>
      <c r="Q196" s="14" t="s">
        <v>386</v>
      </c>
      <c r="R196" s="18">
        <v>0</v>
      </c>
      <c r="S196" s="139"/>
      <c r="T196" s="142"/>
    </row>
    <row r="197" spans="2:20" ht="12" customHeight="1" x14ac:dyDescent="0.15">
      <c r="B197" s="143" t="s">
        <v>479</v>
      </c>
      <c r="C197" s="144"/>
      <c r="D197" s="144"/>
      <c r="E197" s="145"/>
      <c r="G197" s="143" t="s">
        <v>479</v>
      </c>
      <c r="H197" s="144"/>
      <c r="I197" s="144"/>
      <c r="J197" s="145"/>
      <c r="L197" s="143" t="s">
        <v>494</v>
      </c>
      <c r="M197" s="144"/>
      <c r="N197" s="144"/>
      <c r="O197" s="145"/>
      <c r="Q197" s="143" t="s">
        <v>495</v>
      </c>
      <c r="R197" s="144"/>
      <c r="S197" s="144"/>
      <c r="T197" s="145"/>
    </row>
    <row r="198" spans="2:20" ht="12" customHeight="1" x14ac:dyDescent="0.15">
      <c r="B198" s="146"/>
      <c r="C198" s="147"/>
      <c r="D198" s="147"/>
      <c r="E198" s="148"/>
      <c r="G198" s="146"/>
      <c r="H198" s="147"/>
      <c r="I198" s="147"/>
      <c r="J198" s="148"/>
      <c r="L198" s="146"/>
      <c r="M198" s="147"/>
      <c r="N198" s="147"/>
      <c r="O198" s="148"/>
      <c r="Q198" s="146"/>
      <c r="R198" s="147"/>
      <c r="S198" s="147"/>
      <c r="T198" s="148"/>
    </row>
    <row r="199" spans="2:20" ht="12" customHeight="1" x14ac:dyDescent="0.15">
      <c r="B199" s="146"/>
      <c r="C199" s="147"/>
      <c r="D199" s="147"/>
      <c r="E199" s="148"/>
      <c r="G199" s="146"/>
      <c r="H199" s="147"/>
      <c r="I199" s="147"/>
      <c r="J199" s="148"/>
      <c r="L199" s="146"/>
      <c r="M199" s="147"/>
      <c r="N199" s="147"/>
      <c r="O199" s="148"/>
      <c r="Q199" s="146"/>
      <c r="R199" s="147"/>
      <c r="S199" s="147"/>
      <c r="T199" s="148"/>
    </row>
    <row r="200" spans="2:20" ht="12" customHeight="1" x14ac:dyDescent="0.15">
      <c r="B200" s="146"/>
      <c r="C200" s="147"/>
      <c r="D200" s="147"/>
      <c r="E200" s="148"/>
      <c r="G200" s="146"/>
      <c r="H200" s="147"/>
      <c r="I200" s="147"/>
      <c r="J200" s="148"/>
      <c r="L200" s="146"/>
      <c r="M200" s="147"/>
      <c r="N200" s="147"/>
      <c r="O200" s="148"/>
      <c r="Q200" s="146"/>
      <c r="R200" s="147"/>
      <c r="S200" s="147"/>
      <c r="T200" s="148"/>
    </row>
    <row r="201" spans="2:20" ht="12" customHeight="1" x14ac:dyDescent="0.15">
      <c r="B201" s="146"/>
      <c r="C201" s="147"/>
      <c r="D201" s="147"/>
      <c r="E201" s="148"/>
      <c r="G201" s="146"/>
      <c r="H201" s="147"/>
      <c r="I201" s="147"/>
      <c r="J201" s="148"/>
      <c r="L201" s="146"/>
      <c r="M201" s="147"/>
      <c r="N201" s="147"/>
      <c r="O201" s="148"/>
      <c r="Q201" s="146"/>
      <c r="R201" s="147"/>
      <c r="S201" s="147"/>
      <c r="T201" s="148"/>
    </row>
    <row r="202" spans="2:20" ht="12" customHeight="1" x14ac:dyDescent="0.15">
      <c r="B202" s="146"/>
      <c r="C202" s="147"/>
      <c r="D202" s="147"/>
      <c r="E202" s="148"/>
      <c r="G202" s="146"/>
      <c r="H202" s="147"/>
      <c r="I202" s="147"/>
      <c r="J202" s="148"/>
      <c r="L202" s="146"/>
      <c r="M202" s="147"/>
      <c r="N202" s="147"/>
      <c r="O202" s="148"/>
      <c r="Q202" s="146"/>
      <c r="R202" s="147"/>
      <c r="S202" s="147"/>
      <c r="T202" s="148"/>
    </row>
    <row r="203" spans="2:20" ht="12" customHeight="1" x14ac:dyDescent="0.15">
      <c r="B203" s="146"/>
      <c r="C203" s="147"/>
      <c r="D203" s="147"/>
      <c r="E203" s="148"/>
      <c r="G203" s="146"/>
      <c r="H203" s="147"/>
      <c r="I203" s="147"/>
      <c r="J203" s="148"/>
      <c r="L203" s="146"/>
      <c r="M203" s="147"/>
      <c r="N203" s="147"/>
      <c r="O203" s="148"/>
      <c r="Q203" s="146"/>
      <c r="R203" s="147"/>
      <c r="S203" s="147"/>
      <c r="T203" s="148"/>
    </row>
    <row r="204" spans="2:20" ht="12" customHeight="1" x14ac:dyDescent="0.15">
      <c r="B204" s="146"/>
      <c r="C204" s="147"/>
      <c r="D204" s="147"/>
      <c r="E204" s="148"/>
      <c r="G204" s="146"/>
      <c r="H204" s="147"/>
      <c r="I204" s="147"/>
      <c r="J204" s="148"/>
      <c r="L204" s="146"/>
      <c r="M204" s="147"/>
      <c r="N204" s="147"/>
      <c r="O204" s="148"/>
      <c r="Q204" s="146"/>
      <c r="R204" s="147"/>
      <c r="S204" s="147"/>
      <c r="T204" s="148"/>
    </row>
    <row r="205" spans="2:20" ht="12" customHeight="1" x14ac:dyDescent="0.15">
      <c r="B205" s="146"/>
      <c r="C205" s="147"/>
      <c r="D205" s="147"/>
      <c r="E205" s="148"/>
      <c r="G205" s="146"/>
      <c r="H205" s="147"/>
      <c r="I205" s="147"/>
      <c r="J205" s="148"/>
      <c r="L205" s="146"/>
      <c r="M205" s="147"/>
      <c r="N205" s="147"/>
      <c r="O205" s="148"/>
      <c r="Q205" s="146"/>
      <c r="R205" s="147"/>
      <c r="S205" s="147"/>
      <c r="T205" s="148"/>
    </row>
    <row r="206" spans="2:20" ht="12" customHeight="1" x14ac:dyDescent="0.15">
      <c r="B206" s="146"/>
      <c r="C206" s="147"/>
      <c r="D206" s="147"/>
      <c r="E206" s="148"/>
      <c r="G206" s="146"/>
      <c r="H206" s="147"/>
      <c r="I206" s="147"/>
      <c r="J206" s="148"/>
      <c r="L206" s="146"/>
      <c r="M206" s="147"/>
      <c r="N206" s="147"/>
      <c r="O206" s="148"/>
      <c r="Q206" s="146"/>
      <c r="R206" s="147"/>
      <c r="S206" s="147"/>
      <c r="T206" s="148"/>
    </row>
    <row r="207" spans="2:20" ht="12" customHeight="1" x14ac:dyDescent="0.15">
      <c r="B207" s="155" t="s">
        <v>482</v>
      </c>
      <c r="C207" s="156"/>
      <c r="D207" s="156"/>
      <c r="E207" s="157"/>
      <c r="G207" s="155" t="s">
        <v>496</v>
      </c>
      <c r="H207" s="156"/>
      <c r="I207" s="156"/>
      <c r="J207" s="157"/>
      <c r="L207" s="155" t="s">
        <v>481</v>
      </c>
      <c r="M207" s="156"/>
      <c r="N207" s="156"/>
      <c r="O207" s="157"/>
      <c r="Q207" s="155" t="s">
        <v>497</v>
      </c>
      <c r="R207" s="156"/>
      <c r="S207" s="156"/>
      <c r="T207" s="157"/>
    </row>
    <row r="210" spans="2:20" ht="12" customHeight="1" x14ac:dyDescent="0.15">
      <c r="B210" s="2" t="s">
        <v>364</v>
      </c>
      <c r="C210" s="3" t="s">
        <v>341</v>
      </c>
      <c r="D210" s="4" t="s">
        <v>365</v>
      </c>
      <c r="E210" s="5" t="str">
        <f>E211</f>
        <v>剑</v>
      </c>
      <c r="G210" s="2" t="s">
        <v>364</v>
      </c>
      <c r="H210" s="3" t="s">
        <v>205</v>
      </c>
      <c r="I210" s="4" t="s">
        <v>365</v>
      </c>
      <c r="J210" s="5" t="str">
        <f>J211</f>
        <v>剑</v>
      </c>
      <c r="L210" s="2" t="s">
        <v>364</v>
      </c>
      <c r="M210" s="3" t="s">
        <v>242</v>
      </c>
      <c r="N210" s="4" t="s">
        <v>365</v>
      </c>
      <c r="O210" s="5" t="str">
        <f>O211</f>
        <v>剑</v>
      </c>
      <c r="Q210" s="2" t="s">
        <v>364</v>
      </c>
      <c r="R210" s="3" t="s">
        <v>343</v>
      </c>
      <c r="S210" s="4" t="s">
        <v>365</v>
      </c>
      <c r="T210" s="5" t="str">
        <f>T211</f>
        <v>剑</v>
      </c>
    </row>
    <row r="211" spans="2:20" ht="12" customHeight="1" x14ac:dyDescent="0.15">
      <c r="B211" s="6" t="s">
        <v>366</v>
      </c>
      <c r="C211" s="7" t="s">
        <v>367</v>
      </c>
      <c r="D211" s="7" t="s">
        <v>368</v>
      </c>
      <c r="E211" s="8" t="s">
        <v>1</v>
      </c>
      <c r="G211" s="6" t="s">
        <v>366</v>
      </c>
      <c r="H211" s="7" t="s">
        <v>367</v>
      </c>
      <c r="I211" s="7" t="s">
        <v>368</v>
      </c>
      <c r="J211" s="8" t="s">
        <v>1</v>
      </c>
      <c r="L211" s="6" t="s">
        <v>366</v>
      </c>
      <c r="M211" s="7" t="s">
        <v>367</v>
      </c>
      <c r="N211" s="7" t="s">
        <v>484</v>
      </c>
      <c r="O211" s="8" t="s">
        <v>1</v>
      </c>
      <c r="Q211" s="6" t="s">
        <v>366</v>
      </c>
      <c r="R211" s="7" t="s">
        <v>367</v>
      </c>
      <c r="S211" s="7" t="s">
        <v>368</v>
      </c>
      <c r="T211" s="8" t="s">
        <v>1</v>
      </c>
    </row>
    <row r="212" spans="2:20" ht="12" customHeight="1" x14ac:dyDescent="0.15">
      <c r="B212" s="6" t="s">
        <v>370</v>
      </c>
      <c r="C212" s="9" t="str">
        <f>IF(E212/10&lt;1,"",E212/10&amp;"D5")&amp;IF(E213/5&lt;1,"","+"&amp;INT(E213/5))</f>
        <v>50D5</v>
      </c>
      <c r="D212" s="10" t="s">
        <v>371</v>
      </c>
      <c r="E212" s="11">
        <v>500</v>
      </c>
      <c r="G212" s="6" t="s">
        <v>370</v>
      </c>
      <c r="H212" s="9" t="str">
        <f>IF(J212/10&lt;1,"",J212/10&amp;"D5")&amp;IF(J213/5&lt;1,"","+"&amp;INT(J213/5))</f>
        <v>30D5+6</v>
      </c>
      <c r="I212" s="10" t="s">
        <v>371</v>
      </c>
      <c r="J212" s="11">
        <v>300</v>
      </c>
      <c r="L212" s="6" t="s">
        <v>370</v>
      </c>
      <c r="M212" s="9" t="str">
        <f>IF(O212/10&lt;1,"",O212/10&amp;"D5")&amp;IF(O213/5&lt;1,"","+"&amp;INT(O213/5))</f>
        <v>50D5+10</v>
      </c>
      <c r="N212" s="10" t="s">
        <v>371</v>
      </c>
      <c r="O212" s="11">
        <v>500</v>
      </c>
      <c r="Q212" s="6" t="s">
        <v>370</v>
      </c>
      <c r="R212" s="9" t="str">
        <f>IF(T212/10&lt;1,"",T212/10&amp;"D5")&amp;IF(T213/5&lt;1,"","+"&amp;INT(T213/5))</f>
        <v>50D5+240</v>
      </c>
      <c r="S212" s="10" t="s">
        <v>371</v>
      </c>
      <c r="T212" s="11">
        <v>500</v>
      </c>
    </row>
    <row r="213" spans="2:20" ht="12" customHeight="1" x14ac:dyDescent="0.15">
      <c r="B213" s="6" t="s">
        <v>372</v>
      </c>
      <c r="C213" s="19" t="str">
        <f>LOOKUP(C214,{0,201,401,601,901,1201,1501;"黑色","绿色","蓝色","紫色","红色","橙色","金色"})</f>
        <v>橙色</v>
      </c>
      <c r="D213" s="10" t="s">
        <v>373</v>
      </c>
      <c r="E213" s="13">
        <v>1</v>
      </c>
      <c r="G213" s="6" t="s">
        <v>372</v>
      </c>
      <c r="H213" s="19" t="str">
        <f>LOOKUP(H214,{0,201,401,601,901,1201,1501;"黑色","绿色","蓝色","紫色","红色","橙色","金色"})</f>
        <v>绿色</v>
      </c>
      <c r="I213" s="10" t="s">
        <v>373</v>
      </c>
      <c r="J213" s="13">
        <v>30</v>
      </c>
      <c r="L213" s="6" t="s">
        <v>372</v>
      </c>
      <c r="M213" s="19" t="str">
        <f>LOOKUP(M214,{0,201,401,601,901,1201,1501;"黑色","绿色","蓝色","紫色","红色","橙色","金色"})</f>
        <v>蓝色</v>
      </c>
      <c r="N213" s="10" t="s">
        <v>373</v>
      </c>
      <c r="O213" s="13">
        <v>50</v>
      </c>
      <c r="Q213" s="6" t="s">
        <v>372</v>
      </c>
      <c r="R213" s="19" t="str">
        <f>LOOKUP(R214,{0,201,401,601,901,1201,1501;"黑色","绿色","蓝色","紫色","红色","橙色","金色"})</f>
        <v>金色</v>
      </c>
      <c r="S213" s="10" t="s">
        <v>373</v>
      </c>
      <c r="T213" s="13">
        <v>1200</v>
      </c>
    </row>
    <row r="214" spans="2:20" ht="12" customHeight="1" x14ac:dyDescent="0.15">
      <c r="B214" s="6" t="s">
        <v>374</v>
      </c>
      <c r="C214" s="12">
        <f>C222+E212</f>
        <v>1400</v>
      </c>
      <c r="D214" s="10" t="s">
        <v>375</v>
      </c>
      <c r="E214" s="13">
        <v>16</v>
      </c>
      <c r="G214" s="6" t="s">
        <v>374</v>
      </c>
      <c r="H214" s="12">
        <f>H222+J212</f>
        <v>400</v>
      </c>
      <c r="I214" s="10" t="s">
        <v>375</v>
      </c>
      <c r="J214" s="13">
        <v>8</v>
      </c>
      <c r="L214" s="6" t="s">
        <v>374</v>
      </c>
      <c r="M214" s="12">
        <f>M222+O212</f>
        <v>500</v>
      </c>
      <c r="N214" s="10" t="s">
        <v>375</v>
      </c>
      <c r="O214" s="13">
        <v>5</v>
      </c>
      <c r="Q214" s="6" t="s">
        <v>374</v>
      </c>
      <c r="R214" s="12">
        <f>R222+T212</f>
        <v>2000</v>
      </c>
      <c r="S214" s="10" t="s">
        <v>375</v>
      </c>
      <c r="T214" s="13">
        <v>20</v>
      </c>
    </row>
    <row r="215" spans="2:20" ht="12" customHeight="1" x14ac:dyDescent="0.15">
      <c r="B215" s="14" t="s">
        <v>376</v>
      </c>
      <c r="C215" s="15">
        <f>C214*20</f>
        <v>28000</v>
      </c>
      <c r="D215" s="16" t="s">
        <v>377</v>
      </c>
      <c r="E215" s="17">
        <f>C214</f>
        <v>1400</v>
      </c>
      <c r="G215" s="14" t="s">
        <v>376</v>
      </c>
      <c r="H215" s="15">
        <f>H214*20</f>
        <v>8000</v>
      </c>
      <c r="I215" s="16" t="s">
        <v>377</v>
      </c>
      <c r="J215" s="17">
        <f>H214</f>
        <v>400</v>
      </c>
      <c r="L215" s="14" t="s">
        <v>376</v>
      </c>
      <c r="M215" s="15">
        <f>M214*20</f>
        <v>10000</v>
      </c>
      <c r="N215" s="16" t="s">
        <v>377</v>
      </c>
      <c r="O215" s="17">
        <f>M214</f>
        <v>500</v>
      </c>
      <c r="Q215" s="14" t="s">
        <v>376</v>
      </c>
      <c r="R215" s="15">
        <f>R214*20</f>
        <v>40000</v>
      </c>
      <c r="S215" s="16" t="s">
        <v>377</v>
      </c>
      <c r="T215" s="17">
        <f>R214</f>
        <v>2000</v>
      </c>
    </row>
    <row r="216" spans="2:20" ht="12" customHeight="1" x14ac:dyDescent="0.15">
      <c r="B216" s="136" t="s">
        <v>498</v>
      </c>
      <c r="C216" s="137"/>
      <c r="D216" s="140" t="s">
        <v>499</v>
      </c>
      <c r="E216" s="141"/>
      <c r="G216" s="136" t="s">
        <v>500</v>
      </c>
      <c r="H216" s="137"/>
      <c r="I216" s="140" t="s">
        <v>501</v>
      </c>
      <c r="J216" s="141"/>
      <c r="L216" s="136" t="s">
        <v>502</v>
      </c>
      <c r="M216" s="140"/>
      <c r="N216" s="140" t="s">
        <v>503</v>
      </c>
      <c r="O216" s="141"/>
      <c r="Q216" s="136" t="s">
        <v>504</v>
      </c>
      <c r="R216" s="137"/>
      <c r="S216" s="140" t="s">
        <v>505</v>
      </c>
      <c r="T216" s="141"/>
    </row>
    <row r="217" spans="2:20" ht="12" customHeight="1" x14ac:dyDescent="0.15">
      <c r="B217" s="136"/>
      <c r="C217" s="137"/>
      <c r="D217" s="140"/>
      <c r="E217" s="141"/>
      <c r="G217" s="136"/>
      <c r="H217" s="137"/>
      <c r="I217" s="140"/>
      <c r="J217" s="141"/>
      <c r="L217" s="136"/>
      <c r="M217" s="140"/>
      <c r="N217" s="140"/>
      <c r="O217" s="141"/>
      <c r="Q217" s="136"/>
      <c r="R217" s="137"/>
      <c r="S217" s="140"/>
      <c r="T217" s="141"/>
    </row>
    <row r="218" spans="2:20" ht="12" customHeight="1" x14ac:dyDescent="0.15">
      <c r="B218" s="136"/>
      <c r="C218" s="137"/>
      <c r="D218" s="140"/>
      <c r="E218" s="141"/>
      <c r="G218" s="136"/>
      <c r="H218" s="137"/>
      <c r="I218" s="140"/>
      <c r="J218" s="141"/>
      <c r="L218" s="136"/>
      <c r="M218" s="140"/>
      <c r="N218" s="140"/>
      <c r="O218" s="141"/>
      <c r="Q218" s="136"/>
      <c r="R218" s="137"/>
      <c r="S218" s="140"/>
      <c r="T218" s="141"/>
    </row>
    <row r="219" spans="2:20" ht="12" customHeight="1" x14ac:dyDescent="0.15">
      <c r="B219" s="136"/>
      <c r="C219" s="137"/>
      <c r="D219" s="140"/>
      <c r="E219" s="141"/>
      <c r="G219" s="136"/>
      <c r="H219" s="137"/>
      <c r="I219" s="140"/>
      <c r="J219" s="141"/>
      <c r="L219" s="136"/>
      <c r="M219" s="140"/>
      <c r="N219" s="140"/>
      <c r="O219" s="141"/>
      <c r="Q219" s="136"/>
      <c r="R219" s="137"/>
      <c r="S219" s="140"/>
      <c r="T219" s="141"/>
    </row>
    <row r="220" spans="2:20" ht="12" customHeight="1" x14ac:dyDescent="0.15">
      <c r="B220" s="136"/>
      <c r="C220" s="137"/>
      <c r="D220" s="140"/>
      <c r="E220" s="141"/>
      <c r="G220" s="136"/>
      <c r="H220" s="137"/>
      <c r="I220" s="140"/>
      <c r="J220" s="141"/>
      <c r="L220" s="136"/>
      <c r="M220" s="140"/>
      <c r="N220" s="140"/>
      <c r="O220" s="141"/>
      <c r="Q220" s="136"/>
      <c r="R220" s="137"/>
      <c r="S220" s="140"/>
      <c r="T220" s="141"/>
    </row>
    <row r="221" spans="2:20" ht="12" customHeight="1" x14ac:dyDescent="0.15">
      <c r="B221" s="138"/>
      <c r="C221" s="139"/>
      <c r="D221" s="140"/>
      <c r="E221" s="141"/>
      <c r="G221" s="138"/>
      <c r="H221" s="139"/>
      <c r="I221" s="140"/>
      <c r="J221" s="141"/>
      <c r="L221" s="138"/>
      <c r="M221" s="139"/>
      <c r="N221" s="140"/>
      <c r="O221" s="141"/>
      <c r="Q221" s="138"/>
      <c r="R221" s="139"/>
      <c r="S221" s="140"/>
      <c r="T221" s="141"/>
    </row>
    <row r="222" spans="2:20" ht="12" customHeight="1" x14ac:dyDescent="0.15">
      <c r="B222" s="14" t="s">
        <v>386</v>
      </c>
      <c r="C222" s="18">
        <v>900</v>
      </c>
      <c r="D222" s="139"/>
      <c r="E222" s="142"/>
      <c r="G222" s="14" t="s">
        <v>386</v>
      </c>
      <c r="H222" s="18">
        <v>100</v>
      </c>
      <c r="I222" s="139"/>
      <c r="J222" s="142"/>
      <c r="L222" s="14" t="s">
        <v>386</v>
      </c>
      <c r="M222" s="18">
        <v>0</v>
      </c>
      <c r="N222" s="139"/>
      <c r="O222" s="142"/>
      <c r="Q222" s="14" t="s">
        <v>386</v>
      </c>
      <c r="R222" s="18">
        <v>1500</v>
      </c>
      <c r="S222" s="139"/>
      <c r="T222" s="142"/>
    </row>
    <row r="223" spans="2:20" ht="12" customHeight="1" x14ac:dyDescent="0.15">
      <c r="B223" s="143" t="s">
        <v>506</v>
      </c>
      <c r="C223" s="144"/>
      <c r="D223" s="144"/>
      <c r="E223" s="145"/>
      <c r="G223" s="143" t="s">
        <v>479</v>
      </c>
      <c r="H223" s="144"/>
      <c r="I223" s="144"/>
      <c r="J223" s="145"/>
      <c r="L223" s="143"/>
      <c r="M223" s="144"/>
      <c r="N223" s="144"/>
      <c r="O223" s="145"/>
      <c r="Q223" s="143" t="s">
        <v>479</v>
      </c>
      <c r="R223" s="144"/>
      <c r="S223" s="144"/>
      <c r="T223" s="145"/>
    </row>
    <row r="224" spans="2:20" ht="12" customHeight="1" x14ac:dyDescent="0.15">
      <c r="B224" s="146"/>
      <c r="C224" s="147"/>
      <c r="D224" s="147"/>
      <c r="E224" s="148"/>
      <c r="G224" s="146"/>
      <c r="H224" s="147"/>
      <c r="I224" s="147"/>
      <c r="J224" s="148"/>
      <c r="L224" s="146"/>
      <c r="M224" s="147"/>
      <c r="N224" s="147"/>
      <c r="O224" s="148"/>
      <c r="Q224" s="146"/>
      <c r="R224" s="147"/>
      <c r="S224" s="147"/>
      <c r="T224" s="148"/>
    </row>
    <row r="225" spans="2:20" ht="12" customHeight="1" x14ac:dyDescent="0.15">
      <c r="B225" s="146"/>
      <c r="C225" s="147"/>
      <c r="D225" s="147"/>
      <c r="E225" s="148"/>
      <c r="G225" s="146"/>
      <c r="H225" s="147"/>
      <c r="I225" s="147"/>
      <c r="J225" s="148"/>
      <c r="L225" s="146"/>
      <c r="M225" s="147"/>
      <c r="N225" s="147"/>
      <c r="O225" s="148"/>
      <c r="Q225" s="146"/>
      <c r="R225" s="147"/>
      <c r="S225" s="147"/>
      <c r="T225" s="148"/>
    </row>
    <row r="226" spans="2:20" ht="12" customHeight="1" x14ac:dyDescent="0.15">
      <c r="B226" s="146"/>
      <c r="C226" s="147"/>
      <c r="D226" s="147"/>
      <c r="E226" s="148"/>
      <c r="G226" s="146"/>
      <c r="H226" s="147"/>
      <c r="I226" s="147"/>
      <c r="J226" s="148"/>
      <c r="L226" s="146"/>
      <c r="M226" s="147"/>
      <c r="N226" s="147"/>
      <c r="O226" s="148"/>
      <c r="Q226" s="146"/>
      <c r="R226" s="147"/>
      <c r="S226" s="147"/>
      <c r="T226" s="148"/>
    </row>
    <row r="227" spans="2:20" ht="12" customHeight="1" x14ac:dyDescent="0.15">
      <c r="B227" s="146"/>
      <c r="C227" s="147"/>
      <c r="D227" s="147"/>
      <c r="E227" s="148"/>
      <c r="G227" s="146"/>
      <c r="H227" s="147"/>
      <c r="I227" s="147"/>
      <c r="J227" s="148"/>
      <c r="L227" s="146"/>
      <c r="M227" s="147"/>
      <c r="N227" s="147"/>
      <c r="O227" s="148"/>
      <c r="Q227" s="146"/>
      <c r="R227" s="147"/>
      <c r="S227" s="147"/>
      <c r="T227" s="148"/>
    </row>
    <row r="228" spans="2:20" ht="12" customHeight="1" x14ac:dyDescent="0.15">
      <c r="B228" s="146"/>
      <c r="C228" s="147"/>
      <c r="D228" s="147"/>
      <c r="E228" s="148"/>
      <c r="G228" s="146"/>
      <c r="H228" s="147"/>
      <c r="I228" s="147"/>
      <c r="J228" s="148"/>
      <c r="L228" s="146"/>
      <c r="M228" s="147"/>
      <c r="N228" s="147"/>
      <c r="O228" s="148"/>
      <c r="Q228" s="146"/>
      <c r="R228" s="147"/>
      <c r="S228" s="147"/>
      <c r="T228" s="148"/>
    </row>
    <row r="229" spans="2:20" ht="12" customHeight="1" x14ac:dyDescent="0.15">
      <c r="B229" s="146"/>
      <c r="C229" s="147"/>
      <c r="D229" s="147"/>
      <c r="E229" s="148"/>
      <c r="G229" s="146"/>
      <c r="H229" s="147"/>
      <c r="I229" s="147"/>
      <c r="J229" s="148"/>
      <c r="L229" s="146"/>
      <c r="M229" s="147"/>
      <c r="N229" s="147"/>
      <c r="O229" s="148"/>
      <c r="Q229" s="146"/>
      <c r="R229" s="147"/>
      <c r="S229" s="147"/>
      <c r="T229" s="148"/>
    </row>
    <row r="230" spans="2:20" ht="12" customHeight="1" x14ac:dyDescent="0.15">
      <c r="B230" s="146"/>
      <c r="C230" s="147"/>
      <c r="D230" s="147"/>
      <c r="E230" s="148"/>
      <c r="G230" s="146"/>
      <c r="H230" s="147"/>
      <c r="I230" s="147"/>
      <c r="J230" s="148"/>
      <c r="L230" s="146"/>
      <c r="M230" s="147"/>
      <c r="N230" s="147"/>
      <c r="O230" s="148"/>
      <c r="Q230" s="146"/>
      <c r="R230" s="147"/>
      <c r="S230" s="147"/>
      <c r="T230" s="148"/>
    </row>
    <row r="231" spans="2:20" ht="12" customHeight="1" x14ac:dyDescent="0.15">
      <c r="B231" s="146"/>
      <c r="C231" s="147"/>
      <c r="D231" s="147"/>
      <c r="E231" s="148"/>
      <c r="G231" s="146"/>
      <c r="H231" s="147"/>
      <c r="I231" s="147"/>
      <c r="J231" s="148"/>
      <c r="L231" s="146"/>
      <c r="M231" s="147"/>
      <c r="N231" s="147"/>
      <c r="O231" s="148"/>
      <c r="Q231" s="146"/>
      <c r="R231" s="147"/>
      <c r="S231" s="147"/>
      <c r="T231" s="148"/>
    </row>
    <row r="232" spans="2:20" ht="12" customHeight="1" x14ac:dyDescent="0.15">
      <c r="B232" s="146"/>
      <c r="C232" s="147"/>
      <c r="D232" s="147"/>
      <c r="E232" s="148"/>
      <c r="G232" s="146"/>
      <c r="H232" s="147"/>
      <c r="I232" s="147"/>
      <c r="J232" s="148"/>
      <c r="L232" s="146"/>
      <c r="M232" s="147"/>
      <c r="N232" s="147"/>
      <c r="O232" s="148"/>
      <c r="Q232" s="146"/>
      <c r="R232" s="147"/>
      <c r="S232" s="147"/>
      <c r="T232" s="148"/>
    </row>
    <row r="233" spans="2:20" ht="12" customHeight="1" x14ac:dyDescent="0.15">
      <c r="B233" s="155" t="s">
        <v>481</v>
      </c>
      <c r="C233" s="156"/>
      <c r="D233" s="156"/>
      <c r="E233" s="157"/>
      <c r="G233" s="155" t="s">
        <v>507</v>
      </c>
      <c r="H233" s="156"/>
      <c r="I233" s="156"/>
      <c r="J233" s="157"/>
      <c r="L233" s="155" t="s">
        <v>508</v>
      </c>
      <c r="M233" s="156"/>
      <c r="N233" s="156"/>
      <c r="O233" s="157"/>
      <c r="Q233" s="155" t="s">
        <v>509</v>
      </c>
      <c r="R233" s="156"/>
      <c r="S233" s="156"/>
      <c r="T233" s="157"/>
    </row>
    <row r="236" spans="2:20" ht="12" customHeight="1" x14ac:dyDescent="0.15">
      <c r="B236" s="20" t="s">
        <v>364</v>
      </c>
      <c r="C236" s="21" t="s">
        <v>355</v>
      </c>
      <c r="D236" s="22" t="s">
        <v>365</v>
      </c>
      <c r="E236" s="37" t="str">
        <f>E237</f>
        <v>汉八方古剑</v>
      </c>
      <c r="G236" s="20" t="s">
        <v>364</v>
      </c>
      <c r="H236" s="21" t="s">
        <v>357</v>
      </c>
      <c r="I236" s="22" t="s">
        <v>365</v>
      </c>
      <c r="J236" s="5" t="str">
        <f>J237</f>
        <v>剑</v>
      </c>
      <c r="L236" s="20" t="s">
        <v>364</v>
      </c>
      <c r="M236" s="21" t="s">
        <v>345</v>
      </c>
      <c r="N236" s="22" t="s">
        <v>365</v>
      </c>
      <c r="O236" s="5" t="str">
        <f>O237</f>
        <v>长剑</v>
      </c>
      <c r="Q236" s="20" t="s">
        <v>364</v>
      </c>
      <c r="R236" s="21" t="s">
        <v>251</v>
      </c>
      <c r="S236" s="22" t="s">
        <v>365</v>
      </c>
      <c r="T236" s="5" t="str">
        <f>T237</f>
        <v>剑</v>
      </c>
    </row>
    <row r="237" spans="2:20" ht="12" customHeight="1" x14ac:dyDescent="0.15">
      <c r="B237" s="24" t="s">
        <v>366</v>
      </c>
      <c r="C237" s="38" t="s">
        <v>367</v>
      </c>
      <c r="D237" s="38" t="s">
        <v>368</v>
      </c>
      <c r="E237" s="39" t="s">
        <v>510</v>
      </c>
      <c r="G237" s="24" t="s">
        <v>366</v>
      </c>
      <c r="H237" s="7" t="s">
        <v>367</v>
      </c>
      <c r="I237" s="7" t="s">
        <v>484</v>
      </c>
      <c r="J237" s="8" t="s">
        <v>1</v>
      </c>
      <c r="L237" s="24" t="s">
        <v>366</v>
      </c>
      <c r="M237" s="7" t="s">
        <v>367</v>
      </c>
      <c r="N237" s="7" t="s">
        <v>484</v>
      </c>
      <c r="O237" s="8" t="s">
        <v>369</v>
      </c>
      <c r="Q237" s="24" t="s">
        <v>366</v>
      </c>
      <c r="R237" s="7" t="s">
        <v>367</v>
      </c>
      <c r="S237" s="7" t="s">
        <v>368</v>
      </c>
      <c r="T237" s="8" t="s">
        <v>1</v>
      </c>
    </row>
    <row r="238" spans="2:20" ht="12" customHeight="1" x14ac:dyDescent="0.15">
      <c r="B238" s="24" t="s">
        <v>370</v>
      </c>
      <c r="C238" s="25" t="str">
        <f>IF(E238/10&lt;1,"",E238/10+30&amp;"D5")&amp;IF(E239/5&lt;1,"","+"&amp;INT(E239/5))</f>
        <v>80D5+100</v>
      </c>
      <c r="D238" s="26" t="s">
        <v>371</v>
      </c>
      <c r="E238" s="27">
        <v>500</v>
      </c>
      <c r="G238" s="24" t="s">
        <v>370</v>
      </c>
      <c r="H238" s="25" t="str">
        <f>IF(J238/10&lt;1,"",J238/10&amp;"D5")&amp;IF(J239/5&lt;1,"","+"&amp;INT(J239/5))</f>
        <v>50D5+160</v>
      </c>
      <c r="I238" s="26" t="s">
        <v>371</v>
      </c>
      <c r="J238" s="27">
        <v>500</v>
      </c>
      <c r="L238" s="24" t="s">
        <v>370</v>
      </c>
      <c r="M238" s="25" t="str">
        <f>IF(O238/10&lt;1,"",O238/10&amp;"D5")&amp;IF(O239/5&lt;1,"","+"&amp;INT(O239/5))</f>
        <v>50D5+4</v>
      </c>
      <c r="N238" s="26" t="s">
        <v>371</v>
      </c>
      <c r="O238" s="27">
        <v>500</v>
      </c>
      <c r="Q238" s="24" t="s">
        <v>370</v>
      </c>
      <c r="R238" s="25" t="str">
        <f>IF(T238/10&lt;1,"",T238/10&amp;"D5")&amp;IF(T239/5&lt;1,"","+"&amp;INT(T239/5))</f>
        <v>50D5+110</v>
      </c>
      <c r="S238" s="26" t="s">
        <v>371</v>
      </c>
      <c r="T238" s="27">
        <v>500</v>
      </c>
    </row>
    <row r="239" spans="2:20" ht="12" customHeight="1" x14ac:dyDescent="0.15">
      <c r="B239" s="24" t="s">
        <v>372</v>
      </c>
      <c r="C239" s="19" t="str">
        <f>LOOKUP(C240,{0,201,401,601,901,1201,1501;"黑色","绿色","蓝色","紫色","红色","橙色","金色"})</f>
        <v>金色</v>
      </c>
      <c r="D239" s="26" t="s">
        <v>373</v>
      </c>
      <c r="E239" s="28">
        <v>500</v>
      </c>
      <c r="G239" s="24" t="s">
        <v>372</v>
      </c>
      <c r="H239" s="19" t="str">
        <f>LOOKUP(H240,{0,201,401,601,901,1201,1501;"黑色","绿色","蓝色","紫色","红色","橙色","金色"})</f>
        <v>金色</v>
      </c>
      <c r="I239" s="26" t="s">
        <v>373</v>
      </c>
      <c r="J239" s="28">
        <v>800</v>
      </c>
      <c r="L239" s="24" t="s">
        <v>372</v>
      </c>
      <c r="M239" s="19" t="str">
        <f>LOOKUP(M240,{0,201,401,601,901,1201,1501;"黑色","绿色","蓝色","紫色","红色","橙色","金色"})</f>
        <v>金色</v>
      </c>
      <c r="N239" s="26" t="s">
        <v>373</v>
      </c>
      <c r="O239" s="28">
        <v>20</v>
      </c>
      <c r="Q239" s="24" t="s">
        <v>372</v>
      </c>
      <c r="R239" s="29" t="str">
        <f>LOOKUP(R240,{0,201,401,601,901,1201,1501;"黑色","绿色","蓝色","紫色","红色","橙色","金色"})</f>
        <v>蓝色</v>
      </c>
      <c r="S239" s="26" t="s">
        <v>373</v>
      </c>
      <c r="T239" s="28">
        <v>550</v>
      </c>
    </row>
    <row r="240" spans="2:20" ht="12" customHeight="1" x14ac:dyDescent="0.15">
      <c r="B240" s="24" t="s">
        <v>374</v>
      </c>
      <c r="C240" s="19">
        <f>C248+E238</f>
        <v>3000</v>
      </c>
      <c r="D240" s="26" t="s">
        <v>375</v>
      </c>
      <c r="E240" s="28">
        <v>25</v>
      </c>
      <c r="G240" s="24" t="s">
        <v>374</v>
      </c>
      <c r="H240" s="19">
        <f>H248+J238</f>
        <v>3100</v>
      </c>
      <c r="I240" s="26" t="s">
        <v>375</v>
      </c>
      <c r="J240" s="28">
        <v>10</v>
      </c>
      <c r="L240" s="24" t="s">
        <v>374</v>
      </c>
      <c r="M240" s="19">
        <f>M248+O238</f>
        <v>2100</v>
      </c>
      <c r="N240" s="26" t="s">
        <v>375</v>
      </c>
      <c r="O240" s="28">
        <v>15</v>
      </c>
      <c r="Q240" s="24" t="s">
        <v>374</v>
      </c>
      <c r="R240" s="19">
        <f>R248+T238</f>
        <v>500</v>
      </c>
      <c r="S240" s="26" t="s">
        <v>375</v>
      </c>
      <c r="T240" s="28">
        <v>40</v>
      </c>
    </row>
    <row r="241" spans="2:20" ht="12" customHeight="1" x14ac:dyDescent="0.15">
      <c r="B241" s="30" t="s">
        <v>376</v>
      </c>
      <c r="C241" s="31">
        <f>C240*20</f>
        <v>60000</v>
      </c>
      <c r="D241" s="32" t="s">
        <v>377</v>
      </c>
      <c r="E241" s="33">
        <f>C240</f>
        <v>3000</v>
      </c>
      <c r="G241" s="30" t="s">
        <v>376</v>
      </c>
      <c r="H241" s="31">
        <f>H240*20</f>
        <v>62000</v>
      </c>
      <c r="I241" s="32" t="s">
        <v>377</v>
      </c>
      <c r="J241" s="33">
        <f>H240</f>
        <v>3100</v>
      </c>
      <c r="L241" s="30" t="s">
        <v>376</v>
      </c>
      <c r="M241" s="31">
        <f>M240*20</f>
        <v>42000</v>
      </c>
      <c r="N241" s="32" t="s">
        <v>377</v>
      </c>
      <c r="O241" s="33">
        <f>M240</f>
        <v>2100</v>
      </c>
      <c r="Q241" s="30" t="s">
        <v>376</v>
      </c>
      <c r="R241" s="31">
        <f>R240*20</f>
        <v>10000</v>
      </c>
      <c r="S241" s="32" t="s">
        <v>377</v>
      </c>
      <c r="T241" s="33">
        <f>R240</f>
        <v>500</v>
      </c>
    </row>
    <row r="242" spans="2:20" ht="12" customHeight="1" x14ac:dyDescent="0.15">
      <c r="B242" s="136" t="s">
        <v>511</v>
      </c>
      <c r="C242" s="140"/>
      <c r="D242" s="140" t="s">
        <v>512</v>
      </c>
      <c r="E242" s="141"/>
      <c r="G242" s="136" t="s">
        <v>513</v>
      </c>
      <c r="H242" s="140"/>
      <c r="I242" s="140" t="s">
        <v>514</v>
      </c>
      <c r="J242" s="141"/>
      <c r="L242" s="136" t="s">
        <v>515</v>
      </c>
      <c r="M242" s="140"/>
      <c r="N242" s="140" t="s">
        <v>516</v>
      </c>
      <c r="O242" s="141"/>
      <c r="Q242" s="136" t="s">
        <v>384</v>
      </c>
      <c r="R242" s="140"/>
      <c r="S242" s="140" t="s">
        <v>517</v>
      </c>
      <c r="T242" s="141"/>
    </row>
    <row r="243" spans="2:20" ht="12" customHeight="1" x14ac:dyDescent="0.15">
      <c r="B243" s="136"/>
      <c r="C243" s="140"/>
      <c r="D243" s="140"/>
      <c r="E243" s="141"/>
      <c r="G243" s="136"/>
      <c r="H243" s="140"/>
      <c r="I243" s="140"/>
      <c r="J243" s="141"/>
      <c r="L243" s="136"/>
      <c r="M243" s="140"/>
      <c r="N243" s="140"/>
      <c r="O243" s="141"/>
      <c r="Q243" s="136"/>
      <c r="R243" s="140"/>
      <c r="S243" s="140"/>
      <c r="T243" s="141"/>
    </row>
    <row r="244" spans="2:20" ht="12" customHeight="1" x14ac:dyDescent="0.15">
      <c r="B244" s="136"/>
      <c r="C244" s="140"/>
      <c r="D244" s="140"/>
      <c r="E244" s="141"/>
      <c r="G244" s="136"/>
      <c r="H244" s="140"/>
      <c r="I244" s="140"/>
      <c r="J244" s="141"/>
      <c r="L244" s="136"/>
      <c r="M244" s="140"/>
      <c r="N244" s="140"/>
      <c r="O244" s="141"/>
      <c r="Q244" s="136"/>
      <c r="R244" s="140"/>
      <c r="S244" s="140"/>
      <c r="T244" s="141"/>
    </row>
    <row r="245" spans="2:20" ht="12" customHeight="1" x14ac:dyDescent="0.15">
      <c r="B245" s="136"/>
      <c r="C245" s="140"/>
      <c r="D245" s="140"/>
      <c r="E245" s="141"/>
      <c r="G245" s="136"/>
      <c r="H245" s="140"/>
      <c r="I245" s="140"/>
      <c r="J245" s="141"/>
      <c r="L245" s="136"/>
      <c r="M245" s="140"/>
      <c r="N245" s="140"/>
      <c r="O245" s="141"/>
      <c r="Q245" s="136"/>
      <c r="R245" s="140"/>
      <c r="S245" s="140"/>
      <c r="T245" s="141"/>
    </row>
    <row r="246" spans="2:20" ht="12" customHeight="1" x14ac:dyDescent="0.15">
      <c r="B246" s="136"/>
      <c r="C246" s="140"/>
      <c r="D246" s="140"/>
      <c r="E246" s="141"/>
      <c r="G246" s="136"/>
      <c r="H246" s="140"/>
      <c r="I246" s="140"/>
      <c r="J246" s="141"/>
      <c r="L246" s="136"/>
      <c r="M246" s="140"/>
      <c r="N246" s="140"/>
      <c r="O246" s="141"/>
      <c r="Q246" s="136"/>
      <c r="R246" s="140"/>
      <c r="S246" s="140"/>
      <c r="T246" s="141"/>
    </row>
    <row r="247" spans="2:20" ht="12" customHeight="1" x14ac:dyDescent="0.15">
      <c r="B247" s="138"/>
      <c r="C247" s="139"/>
      <c r="D247" s="140"/>
      <c r="E247" s="141"/>
      <c r="G247" s="138"/>
      <c r="H247" s="139"/>
      <c r="I247" s="140"/>
      <c r="J247" s="141"/>
      <c r="L247" s="138"/>
      <c r="M247" s="139"/>
      <c r="N247" s="140"/>
      <c r="O247" s="141"/>
      <c r="Q247" s="138"/>
      <c r="R247" s="139"/>
      <c r="S247" s="140"/>
      <c r="T247" s="141"/>
    </row>
    <row r="248" spans="2:20" ht="12" customHeight="1" x14ac:dyDescent="0.15">
      <c r="B248" s="30" t="s">
        <v>386</v>
      </c>
      <c r="C248" s="34">
        <v>2500</v>
      </c>
      <c r="D248" s="139"/>
      <c r="E248" s="142"/>
      <c r="G248" s="30" t="s">
        <v>386</v>
      </c>
      <c r="H248" s="34">
        <v>2600</v>
      </c>
      <c r="I248" s="139"/>
      <c r="J248" s="142"/>
      <c r="L248" s="30" t="s">
        <v>386</v>
      </c>
      <c r="M248" s="34">
        <v>1600</v>
      </c>
      <c r="N248" s="139"/>
      <c r="O248" s="142"/>
      <c r="Q248" s="30" t="s">
        <v>386</v>
      </c>
      <c r="R248" s="34">
        <v>0</v>
      </c>
      <c r="S248" s="139"/>
      <c r="T248" s="142"/>
    </row>
    <row r="249" spans="2:20" ht="12" customHeight="1" x14ac:dyDescent="0.15">
      <c r="B249" s="143" t="s">
        <v>518</v>
      </c>
      <c r="C249" s="144"/>
      <c r="D249" s="144"/>
      <c r="E249" s="145"/>
      <c r="G249" s="143" t="s">
        <v>519</v>
      </c>
      <c r="H249" s="144"/>
      <c r="I249" s="144"/>
      <c r="J249" s="145"/>
      <c r="L249" s="149"/>
      <c r="M249" s="150"/>
      <c r="N249" s="150"/>
      <c r="O249" s="151"/>
      <c r="Q249" s="143" t="s">
        <v>520</v>
      </c>
      <c r="R249" s="144"/>
      <c r="S249" s="144"/>
      <c r="T249" s="145"/>
    </row>
    <row r="250" spans="2:20" ht="12" customHeight="1" x14ac:dyDescent="0.15">
      <c r="B250" s="146"/>
      <c r="C250" s="147"/>
      <c r="D250" s="147"/>
      <c r="E250" s="148"/>
      <c r="G250" s="146"/>
      <c r="H250" s="147"/>
      <c r="I250" s="147"/>
      <c r="J250" s="148"/>
      <c r="L250" s="152"/>
      <c r="M250" s="153"/>
      <c r="N250" s="153"/>
      <c r="O250" s="154"/>
      <c r="Q250" s="146"/>
      <c r="R250" s="147"/>
      <c r="S250" s="147"/>
      <c r="T250" s="148"/>
    </row>
    <row r="251" spans="2:20" ht="12" customHeight="1" x14ac:dyDescent="0.15">
      <c r="B251" s="146"/>
      <c r="C251" s="147"/>
      <c r="D251" s="147"/>
      <c r="E251" s="148"/>
      <c r="G251" s="146"/>
      <c r="H251" s="147"/>
      <c r="I251" s="147"/>
      <c r="J251" s="148"/>
      <c r="L251" s="152"/>
      <c r="M251" s="153"/>
      <c r="N251" s="153"/>
      <c r="O251" s="154"/>
      <c r="Q251" s="146"/>
      <c r="R251" s="147"/>
      <c r="S251" s="147"/>
      <c r="T251" s="148"/>
    </row>
    <row r="252" spans="2:20" ht="12" customHeight="1" x14ac:dyDescent="0.15">
      <c r="B252" s="146"/>
      <c r="C252" s="147"/>
      <c r="D252" s="147"/>
      <c r="E252" s="148"/>
      <c r="G252" s="146"/>
      <c r="H252" s="147"/>
      <c r="I252" s="147"/>
      <c r="J252" s="148"/>
      <c r="L252" s="152"/>
      <c r="M252" s="153"/>
      <c r="N252" s="153"/>
      <c r="O252" s="154"/>
      <c r="Q252" s="146"/>
      <c r="R252" s="147"/>
      <c r="S252" s="147"/>
      <c r="T252" s="148"/>
    </row>
    <row r="253" spans="2:20" ht="12" customHeight="1" x14ac:dyDescent="0.15">
      <c r="B253" s="146"/>
      <c r="C253" s="147"/>
      <c r="D253" s="147"/>
      <c r="E253" s="148"/>
      <c r="G253" s="146"/>
      <c r="H253" s="147"/>
      <c r="I253" s="147"/>
      <c r="J253" s="148"/>
      <c r="L253" s="152"/>
      <c r="M253" s="153"/>
      <c r="N253" s="153"/>
      <c r="O253" s="154"/>
      <c r="Q253" s="146"/>
      <c r="R253" s="147"/>
      <c r="S253" s="147"/>
      <c r="T253" s="148"/>
    </row>
    <row r="254" spans="2:20" ht="12" customHeight="1" x14ac:dyDescent="0.15">
      <c r="B254" s="146"/>
      <c r="C254" s="147"/>
      <c r="D254" s="147"/>
      <c r="E254" s="148"/>
      <c r="G254" s="146"/>
      <c r="H254" s="147"/>
      <c r="I254" s="147"/>
      <c r="J254" s="148"/>
      <c r="L254" s="152"/>
      <c r="M254" s="153"/>
      <c r="N254" s="153"/>
      <c r="O254" s="154"/>
      <c r="Q254" s="146"/>
      <c r="R254" s="147"/>
      <c r="S254" s="147"/>
      <c r="T254" s="148"/>
    </row>
    <row r="255" spans="2:20" ht="12" customHeight="1" x14ac:dyDescent="0.15">
      <c r="B255" s="146"/>
      <c r="C255" s="147"/>
      <c r="D255" s="147"/>
      <c r="E255" s="148"/>
      <c r="G255" s="146"/>
      <c r="H255" s="147"/>
      <c r="I255" s="147"/>
      <c r="J255" s="148"/>
      <c r="L255" s="152"/>
      <c r="M255" s="153"/>
      <c r="N255" s="153"/>
      <c r="O255" s="154"/>
      <c r="Q255" s="146"/>
      <c r="R255" s="147"/>
      <c r="S255" s="147"/>
      <c r="T255" s="148"/>
    </row>
    <row r="256" spans="2:20" ht="12" customHeight="1" x14ac:dyDescent="0.15">
      <c r="B256" s="146"/>
      <c r="C256" s="147"/>
      <c r="D256" s="147"/>
      <c r="E256" s="148"/>
      <c r="G256" s="146"/>
      <c r="H256" s="147"/>
      <c r="I256" s="147"/>
      <c r="J256" s="148"/>
      <c r="L256" s="152"/>
      <c r="M256" s="153"/>
      <c r="N256" s="153"/>
      <c r="O256" s="154"/>
      <c r="Q256" s="146"/>
      <c r="R256" s="147"/>
      <c r="S256" s="147"/>
      <c r="T256" s="148"/>
    </row>
    <row r="257" spans="2:20" ht="12" customHeight="1" x14ac:dyDescent="0.15">
      <c r="B257" s="146"/>
      <c r="C257" s="147"/>
      <c r="D257" s="147"/>
      <c r="E257" s="148"/>
      <c r="G257" s="146"/>
      <c r="H257" s="147"/>
      <c r="I257" s="147"/>
      <c r="J257" s="148"/>
      <c r="L257" s="152"/>
      <c r="M257" s="153"/>
      <c r="N257" s="153"/>
      <c r="O257" s="154"/>
      <c r="Q257" s="146"/>
      <c r="R257" s="147"/>
      <c r="S257" s="147"/>
      <c r="T257" s="148"/>
    </row>
    <row r="258" spans="2:20" ht="12" customHeight="1" x14ac:dyDescent="0.15">
      <c r="B258" s="146"/>
      <c r="C258" s="147"/>
      <c r="D258" s="147"/>
      <c r="E258" s="148"/>
      <c r="G258" s="146"/>
      <c r="H258" s="147"/>
      <c r="I258" s="147"/>
      <c r="J258" s="148"/>
      <c r="L258" s="152"/>
      <c r="M258" s="153"/>
      <c r="N258" s="153"/>
      <c r="O258" s="154"/>
      <c r="Q258" s="146"/>
      <c r="R258" s="147"/>
      <c r="S258" s="147"/>
      <c r="T258" s="148"/>
    </row>
    <row r="259" spans="2:20" ht="12" customHeight="1" x14ac:dyDescent="0.15">
      <c r="B259" s="155" t="s">
        <v>521</v>
      </c>
      <c r="C259" s="156"/>
      <c r="D259" s="156"/>
      <c r="E259" s="157"/>
      <c r="G259" s="155" t="s">
        <v>522</v>
      </c>
      <c r="H259" s="156"/>
      <c r="I259" s="156"/>
      <c r="J259" s="157"/>
      <c r="L259" s="155" t="s">
        <v>523</v>
      </c>
      <c r="M259" s="156"/>
      <c r="N259" s="156"/>
      <c r="O259" s="157"/>
      <c r="Q259" s="155" t="s">
        <v>524</v>
      </c>
      <c r="R259" s="156"/>
      <c r="S259" s="156"/>
      <c r="T259" s="157"/>
    </row>
    <row r="262" spans="2:20" ht="12" customHeight="1" x14ac:dyDescent="0.15">
      <c r="B262" s="20" t="s">
        <v>364</v>
      </c>
      <c r="C262" s="21" t="s">
        <v>293</v>
      </c>
      <c r="D262" s="22" t="s">
        <v>365</v>
      </c>
      <c r="E262" s="5" t="str">
        <f>E263</f>
        <v>西洋剑</v>
      </c>
      <c r="G262" s="20" t="s">
        <v>364</v>
      </c>
      <c r="H262" s="21" t="s">
        <v>335</v>
      </c>
      <c r="I262" s="22" t="s">
        <v>365</v>
      </c>
      <c r="J262" s="5" t="str">
        <f>J263</f>
        <v>宽剑</v>
      </c>
      <c r="L262" s="20" t="s">
        <v>364</v>
      </c>
      <c r="M262" s="21" t="s">
        <v>297</v>
      </c>
      <c r="N262" s="22" t="s">
        <v>365</v>
      </c>
      <c r="O262" s="5" t="str">
        <f>O263</f>
        <v>单手剑</v>
      </c>
      <c r="Q262" s="20" t="s">
        <v>364</v>
      </c>
      <c r="R262" s="21" t="s">
        <v>353</v>
      </c>
      <c r="S262" s="22" t="s">
        <v>365</v>
      </c>
      <c r="T262" s="5" t="str">
        <f>T263</f>
        <v>剑</v>
      </c>
    </row>
    <row r="263" spans="2:20" ht="12" customHeight="1" x14ac:dyDescent="0.15">
      <c r="B263" s="24" t="s">
        <v>366</v>
      </c>
      <c r="C263" s="7" t="s">
        <v>367</v>
      </c>
      <c r="D263" s="7" t="s">
        <v>484</v>
      </c>
      <c r="E263" s="8" t="s">
        <v>525</v>
      </c>
      <c r="G263" s="24" t="s">
        <v>366</v>
      </c>
      <c r="H263" s="7" t="s">
        <v>367</v>
      </c>
      <c r="I263" s="7" t="s">
        <v>484</v>
      </c>
      <c r="J263" s="8" t="s">
        <v>526</v>
      </c>
      <c r="L263" s="24" t="s">
        <v>366</v>
      </c>
      <c r="M263" s="7" t="s">
        <v>367</v>
      </c>
      <c r="N263" s="7" t="s">
        <v>484</v>
      </c>
      <c r="O263" s="8" t="s">
        <v>527</v>
      </c>
      <c r="Q263" s="24" t="s">
        <v>366</v>
      </c>
      <c r="R263" s="7" t="s">
        <v>367</v>
      </c>
      <c r="S263" s="7" t="s">
        <v>368</v>
      </c>
      <c r="T263" s="8" t="s">
        <v>1</v>
      </c>
    </row>
    <row r="264" spans="2:20" ht="12" customHeight="1" x14ac:dyDescent="0.15">
      <c r="B264" s="24" t="s">
        <v>370</v>
      </c>
      <c r="C264" s="25" t="str">
        <f>IF(E264/10&lt;1,"",E264/10&amp;"D5")&amp;IF(E265/5&lt;1,"","+"&amp;INT(E265/5))</f>
        <v>10D5+4</v>
      </c>
      <c r="D264" s="26" t="s">
        <v>371</v>
      </c>
      <c r="E264" s="27">
        <v>100</v>
      </c>
      <c r="G264" s="24" t="s">
        <v>370</v>
      </c>
      <c r="H264" s="25" t="str">
        <f>IF(J264/10&lt;1,"",J264/10&amp;"D5")&amp;IF(J265/5&lt;1,"","+"&amp;INT(J265/5))</f>
        <v>20D5+7</v>
      </c>
      <c r="I264" s="26" t="s">
        <v>371</v>
      </c>
      <c r="J264" s="27">
        <v>200</v>
      </c>
      <c r="L264" s="24" t="s">
        <v>370</v>
      </c>
      <c r="M264" s="25" t="str">
        <f>IF(O264/10&lt;1,"",O264/10&amp;"D5")&amp;IF(O265/5&lt;1,"","+"&amp;INT(O265/5))</f>
        <v>20D5+1</v>
      </c>
      <c r="N264" s="26" t="s">
        <v>371</v>
      </c>
      <c r="O264" s="27">
        <v>200</v>
      </c>
      <c r="Q264" s="24" t="s">
        <v>370</v>
      </c>
      <c r="R264" s="25" t="str">
        <f>IF(T264/10&lt;1,"",T264/10&amp;"D5")&amp;IF(T265/5&lt;1,"","+"&amp;INT(T265/5))</f>
        <v>50D5+200</v>
      </c>
      <c r="S264" s="26" t="s">
        <v>371</v>
      </c>
      <c r="T264" s="27">
        <v>500</v>
      </c>
    </row>
    <row r="265" spans="2:20" ht="12" customHeight="1" x14ac:dyDescent="0.15">
      <c r="B265" s="24" t="s">
        <v>372</v>
      </c>
      <c r="C265" s="29" t="str">
        <f>LOOKUP(C266,{0,201,401,601,901,1201,1501;"黑色","绿色","蓝色","紫色","红色","橙色","金色"})</f>
        <v>蓝色</v>
      </c>
      <c r="D265" s="26" t="s">
        <v>373</v>
      </c>
      <c r="E265" s="28">
        <v>20</v>
      </c>
      <c r="G265" s="24" t="s">
        <v>372</v>
      </c>
      <c r="H265" s="29" t="str">
        <f>LOOKUP(H266,{0,201,401,601,901,1201,1501;"黑色","绿色","蓝色","紫色","红色","橙色","金色"})</f>
        <v>红色</v>
      </c>
      <c r="I265" s="26" t="s">
        <v>373</v>
      </c>
      <c r="J265" s="28">
        <v>35</v>
      </c>
      <c r="L265" s="24" t="s">
        <v>372</v>
      </c>
      <c r="M265" s="29" t="str">
        <f>LOOKUP(M266,{0,201,401,601,901,1201,1501;"黑色","绿色","蓝色","紫色","红色","橙色","金色"})</f>
        <v>蓝色</v>
      </c>
      <c r="N265" s="26" t="s">
        <v>373</v>
      </c>
      <c r="O265" s="28">
        <v>5</v>
      </c>
      <c r="Q265" s="24" t="s">
        <v>372</v>
      </c>
      <c r="R265" s="29" t="str">
        <f>LOOKUP(R266,{0,201,401,601,901,1201,1501;"黑色","绿色","蓝色","紫色","红色","橙色","金色"})</f>
        <v>金色</v>
      </c>
      <c r="S265" s="26" t="s">
        <v>373</v>
      </c>
      <c r="T265" s="28">
        <v>1000</v>
      </c>
    </row>
    <row r="266" spans="2:20" ht="12" customHeight="1" x14ac:dyDescent="0.15">
      <c r="B266" s="24" t="s">
        <v>374</v>
      </c>
      <c r="C266" s="19">
        <f>C274+E264</f>
        <v>600</v>
      </c>
      <c r="D266" s="26" t="s">
        <v>375</v>
      </c>
      <c r="E266" s="28">
        <v>8</v>
      </c>
      <c r="G266" s="24" t="s">
        <v>374</v>
      </c>
      <c r="H266" s="19">
        <f>H274+J264</f>
        <v>1100</v>
      </c>
      <c r="I266" s="26" t="s">
        <v>375</v>
      </c>
      <c r="J266" s="28">
        <v>8</v>
      </c>
      <c r="L266" s="24" t="s">
        <v>374</v>
      </c>
      <c r="M266" s="19">
        <f>M274+O264</f>
        <v>600</v>
      </c>
      <c r="N266" s="26" t="s">
        <v>375</v>
      </c>
      <c r="O266" s="28">
        <v>8</v>
      </c>
      <c r="Q266" s="24" t="s">
        <v>374</v>
      </c>
      <c r="R266" s="19">
        <f>R274+T264</f>
        <v>2900</v>
      </c>
      <c r="S266" s="26" t="s">
        <v>375</v>
      </c>
      <c r="T266" s="28">
        <v>40</v>
      </c>
    </row>
    <row r="267" spans="2:20" ht="12" customHeight="1" x14ac:dyDescent="0.15">
      <c r="B267" s="30" t="s">
        <v>376</v>
      </c>
      <c r="C267" s="31">
        <f>C266*20</f>
        <v>12000</v>
      </c>
      <c r="D267" s="32" t="s">
        <v>377</v>
      </c>
      <c r="E267" s="33">
        <f>C266</f>
        <v>600</v>
      </c>
      <c r="G267" s="30" t="s">
        <v>376</v>
      </c>
      <c r="H267" s="31">
        <f>H266*20</f>
        <v>22000</v>
      </c>
      <c r="I267" s="32" t="s">
        <v>377</v>
      </c>
      <c r="J267" s="33">
        <f>H266</f>
        <v>1100</v>
      </c>
      <c r="L267" s="30" t="s">
        <v>376</v>
      </c>
      <c r="M267" s="31">
        <f>M266*20</f>
        <v>12000</v>
      </c>
      <c r="N267" s="32" t="s">
        <v>377</v>
      </c>
      <c r="O267" s="33">
        <f>M266</f>
        <v>600</v>
      </c>
      <c r="Q267" s="30" t="s">
        <v>376</v>
      </c>
      <c r="R267" s="31">
        <f>R266*20</f>
        <v>58000</v>
      </c>
      <c r="S267" s="32" t="s">
        <v>377</v>
      </c>
      <c r="T267" s="33">
        <f>R266</f>
        <v>2900</v>
      </c>
    </row>
    <row r="268" spans="2:20" ht="12" customHeight="1" x14ac:dyDescent="0.15">
      <c r="B268" s="136" t="s">
        <v>528</v>
      </c>
      <c r="C268" s="140"/>
      <c r="D268" s="140" t="s">
        <v>529</v>
      </c>
      <c r="E268" s="141"/>
      <c r="G268" s="136" t="s">
        <v>530</v>
      </c>
      <c r="H268" s="140"/>
      <c r="I268" s="140" t="s">
        <v>531</v>
      </c>
      <c r="J268" s="141"/>
      <c r="L268" s="136" t="s">
        <v>532</v>
      </c>
      <c r="M268" s="140"/>
      <c r="N268" s="140" t="s">
        <v>533</v>
      </c>
      <c r="O268" s="141"/>
      <c r="Q268" s="136" t="s">
        <v>534</v>
      </c>
      <c r="R268" s="140"/>
      <c r="S268" s="140" t="s">
        <v>535</v>
      </c>
      <c r="T268" s="141"/>
    </row>
    <row r="269" spans="2:20" ht="12" customHeight="1" x14ac:dyDescent="0.15">
      <c r="B269" s="136"/>
      <c r="C269" s="140"/>
      <c r="D269" s="140"/>
      <c r="E269" s="141"/>
      <c r="G269" s="136"/>
      <c r="H269" s="140"/>
      <c r="I269" s="140"/>
      <c r="J269" s="141"/>
      <c r="L269" s="136"/>
      <c r="M269" s="140"/>
      <c r="N269" s="140"/>
      <c r="O269" s="141"/>
      <c r="Q269" s="136"/>
      <c r="R269" s="140"/>
      <c r="S269" s="140"/>
      <c r="T269" s="141"/>
    </row>
    <row r="270" spans="2:20" ht="12" customHeight="1" x14ac:dyDescent="0.15">
      <c r="B270" s="136"/>
      <c r="C270" s="140"/>
      <c r="D270" s="140"/>
      <c r="E270" s="141"/>
      <c r="G270" s="136"/>
      <c r="H270" s="140"/>
      <c r="I270" s="140"/>
      <c r="J270" s="141"/>
      <c r="L270" s="136"/>
      <c r="M270" s="140"/>
      <c r="N270" s="140"/>
      <c r="O270" s="141"/>
      <c r="Q270" s="136"/>
      <c r="R270" s="140"/>
      <c r="S270" s="140"/>
      <c r="T270" s="141"/>
    </row>
    <row r="271" spans="2:20" ht="12" customHeight="1" x14ac:dyDescent="0.15">
      <c r="B271" s="136"/>
      <c r="C271" s="140"/>
      <c r="D271" s="140"/>
      <c r="E271" s="141"/>
      <c r="G271" s="136"/>
      <c r="H271" s="140"/>
      <c r="I271" s="140"/>
      <c r="J271" s="141"/>
      <c r="L271" s="136"/>
      <c r="M271" s="140"/>
      <c r="N271" s="140"/>
      <c r="O271" s="141"/>
      <c r="Q271" s="136"/>
      <c r="R271" s="140"/>
      <c r="S271" s="140"/>
      <c r="T271" s="141"/>
    </row>
    <row r="272" spans="2:20" ht="12" customHeight="1" x14ac:dyDescent="0.15">
      <c r="B272" s="136"/>
      <c r="C272" s="140"/>
      <c r="D272" s="140"/>
      <c r="E272" s="141"/>
      <c r="G272" s="136"/>
      <c r="H272" s="140"/>
      <c r="I272" s="140"/>
      <c r="J272" s="141"/>
      <c r="L272" s="136"/>
      <c r="M272" s="140"/>
      <c r="N272" s="140"/>
      <c r="O272" s="141"/>
      <c r="Q272" s="136"/>
      <c r="R272" s="140"/>
      <c r="S272" s="140"/>
      <c r="T272" s="141"/>
    </row>
    <row r="273" spans="2:20" ht="12" customHeight="1" x14ac:dyDescent="0.15">
      <c r="B273" s="138"/>
      <c r="C273" s="139"/>
      <c r="D273" s="140"/>
      <c r="E273" s="141"/>
      <c r="G273" s="138"/>
      <c r="H273" s="139"/>
      <c r="I273" s="140"/>
      <c r="J273" s="141"/>
      <c r="L273" s="138"/>
      <c r="M273" s="139"/>
      <c r="N273" s="140"/>
      <c r="O273" s="141"/>
      <c r="Q273" s="138"/>
      <c r="R273" s="139"/>
      <c r="S273" s="140"/>
      <c r="T273" s="141"/>
    </row>
    <row r="274" spans="2:20" ht="12" customHeight="1" x14ac:dyDescent="0.15">
      <c r="B274" s="30" t="s">
        <v>386</v>
      </c>
      <c r="C274" s="34">
        <v>500</v>
      </c>
      <c r="D274" s="139"/>
      <c r="E274" s="142"/>
      <c r="G274" s="30" t="s">
        <v>386</v>
      </c>
      <c r="H274" s="34">
        <v>900</v>
      </c>
      <c r="I274" s="139"/>
      <c r="J274" s="142"/>
      <c r="L274" s="30" t="s">
        <v>386</v>
      </c>
      <c r="M274" s="34">
        <v>400</v>
      </c>
      <c r="N274" s="139"/>
      <c r="O274" s="142"/>
      <c r="Q274" s="30" t="s">
        <v>386</v>
      </c>
      <c r="R274" s="34">
        <v>2400</v>
      </c>
      <c r="S274" s="139"/>
      <c r="T274" s="142"/>
    </row>
    <row r="275" spans="2:20" ht="12" customHeight="1" x14ac:dyDescent="0.15">
      <c r="B275" s="143" t="s">
        <v>536</v>
      </c>
      <c r="C275" s="144"/>
      <c r="D275" s="144"/>
      <c r="E275" s="145"/>
      <c r="G275" s="143" t="s">
        <v>479</v>
      </c>
      <c r="H275" s="144"/>
      <c r="I275" s="144"/>
      <c r="J275" s="145"/>
      <c r="L275" s="143" t="s">
        <v>537</v>
      </c>
      <c r="M275" s="144"/>
      <c r="N275" s="144"/>
      <c r="O275" s="145"/>
      <c r="Q275" s="143" t="s">
        <v>479</v>
      </c>
      <c r="R275" s="144"/>
      <c r="S275" s="144"/>
      <c r="T275" s="145"/>
    </row>
    <row r="276" spans="2:20" ht="12" customHeight="1" x14ac:dyDescent="0.15">
      <c r="B276" s="146"/>
      <c r="C276" s="147"/>
      <c r="D276" s="147"/>
      <c r="E276" s="148"/>
      <c r="G276" s="146"/>
      <c r="H276" s="147"/>
      <c r="I276" s="147"/>
      <c r="J276" s="148"/>
      <c r="L276" s="146"/>
      <c r="M276" s="147"/>
      <c r="N276" s="147"/>
      <c r="O276" s="148"/>
      <c r="Q276" s="146"/>
      <c r="R276" s="147"/>
      <c r="S276" s="147"/>
      <c r="T276" s="148"/>
    </row>
    <row r="277" spans="2:20" ht="12" customHeight="1" x14ac:dyDescent="0.15">
      <c r="B277" s="146"/>
      <c r="C277" s="147"/>
      <c r="D277" s="147"/>
      <c r="E277" s="148"/>
      <c r="G277" s="146"/>
      <c r="H277" s="147"/>
      <c r="I277" s="147"/>
      <c r="J277" s="148"/>
      <c r="L277" s="146"/>
      <c r="M277" s="147"/>
      <c r="N277" s="147"/>
      <c r="O277" s="148"/>
      <c r="Q277" s="146"/>
      <c r="R277" s="147"/>
      <c r="S277" s="147"/>
      <c r="T277" s="148"/>
    </row>
    <row r="278" spans="2:20" ht="12" customHeight="1" x14ac:dyDescent="0.15">
      <c r="B278" s="146"/>
      <c r="C278" s="147"/>
      <c r="D278" s="147"/>
      <c r="E278" s="148"/>
      <c r="G278" s="146"/>
      <c r="H278" s="147"/>
      <c r="I278" s="147"/>
      <c r="J278" s="148"/>
      <c r="L278" s="146"/>
      <c r="M278" s="147"/>
      <c r="N278" s="147"/>
      <c r="O278" s="148"/>
      <c r="Q278" s="146"/>
      <c r="R278" s="147"/>
      <c r="S278" s="147"/>
      <c r="T278" s="148"/>
    </row>
    <row r="279" spans="2:20" ht="12" customHeight="1" x14ac:dyDescent="0.15">
      <c r="B279" s="146"/>
      <c r="C279" s="147"/>
      <c r="D279" s="147"/>
      <c r="E279" s="148"/>
      <c r="G279" s="146"/>
      <c r="H279" s="147"/>
      <c r="I279" s="147"/>
      <c r="J279" s="148"/>
      <c r="L279" s="146"/>
      <c r="M279" s="147"/>
      <c r="N279" s="147"/>
      <c r="O279" s="148"/>
      <c r="Q279" s="146"/>
      <c r="R279" s="147"/>
      <c r="S279" s="147"/>
      <c r="T279" s="148"/>
    </row>
    <row r="280" spans="2:20" ht="12" customHeight="1" x14ac:dyDescent="0.15">
      <c r="B280" s="146"/>
      <c r="C280" s="147"/>
      <c r="D280" s="147"/>
      <c r="E280" s="148"/>
      <c r="G280" s="146"/>
      <c r="H280" s="147"/>
      <c r="I280" s="147"/>
      <c r="J280" s="148"/>
      <c r="L280" s="146"/>
      <c r="M280" s="147"/>
      <c r="N280" s="147"/>
      <c r="O280" s="148"/>
      <c r="Q280" s="146"/>
      <c r="R280" s="147"/>
      <c r="S280" s="147"/>
      <c r="T280" s="148"/>
    </row>
    <row r="281" spans="2:20" ht="12" customHeight="1" x14ac:dyDescent="0.15">
      <c r="B281" s="146"/>
      <c r="C281" s="147"/>
      <c r="D281" s="147"/>
      <c r="E281" s="148"/>
      <c r="G281" s="146"/>
      <c r="H281" s="147"/>
      <c r="I281" s="147"/>
      <c r="J281" s="148"/>
      <c r="L281" s="146"/>
      <c r="M281" s="147"/>
      <c r="N281" s="147"/>
      <c r="O281" s="148"/>
      <c r="Q281" s="146"/>
      <c r="R281" s="147"/>
      <c r="S281" s="147"/>
      <c r="T281" s="148"/>
    </row>
    <row r="282" spans="2:20" ht="12" customHeight="1" x14ac:dyDescent="0.15">
      <c r="B282" s="146"/>
      <c r="C282" s="147"/>
      <c r="D282" s="147"/>
      <c r="E282" s="148"/>
      <c r="G282" s="146"/>
      <c r="H282" s="147"/>
      <c r="I282" s="147"/>
      <c r="J282" s="148"/>
      <c r="L282" s="146"/>
      <c r="M282" s="147"/>
      <c r="N282" s="147"/>
      <c r="O282" s="148"/>
      <c r="Q282" s="146"/>
      <c r="R282" s="147"/>
      <c r="S282" s="147"/>
      <c r="T282" s="148"/>
    </row>
    <row r="283" spans="2:20" ht="12" customHeight="1" x14ac:dyDescent="0.15">
      <c r="B283" s="146"/>
      <c r="C283" s="147"/>
      <c r="D283" s="147"/>
      <c r="E283" s="148"/>
      <c r="G283" s="146"/>
      <c r="H283" s="147"/>
      <c r="I283" s="147"/>
      <c r="J283" s="148"/>
      <c r="L283" s="146"/>
      <c r="M283" s="147"/>
      <c r="N283" s="147"/>
      <c r="O283" s="148"/>
      <c r="Q283" s="146"/>
      <c r="R283" s="147"/>
      <c r="S283" s="147"/>
      <c r="T283" s="148"/>
    </row>
    <row r="284" spans="2:20" ht="12" customHeight="1" x14ac:dyDescent="0.15">
      <c r="B284" s="146"/>
      <c r="C284" s="147"/>
      <c r="D284" s="147"/>
      <c r="E284" s="148"/>
      <c r="G284" s="146"/>
      <c r="H284" s="147"/>
      <c r="I284" s="147"/>
      <c r="J284" s="148"/>
      <c r="L284" s="146"/>
      <c r="M284" s="147"/>
      <c r="N284" s="147"/>
      <c r="O284" s="148"/>
      <c r="Q284" s="146"/>
      <c r="R284" s="147"/>
      <c r="S284" s="147"/>
      <c r="T284" s="148"/>
    </row>
    <row r="285" spans="2:20" ht="12" customHeight="1" x14ac:dyDescent="0.15">
      <c r="B285" s="155" t="s">
        <v>538</v>
      </c>
      <c r="C285" s="156"/>
      <c r="D285" s="156"/>
      <c r="E285" s="157"/>
      <c r="G285" s="155" t="s">
        <v>538</v>
      </c>
      <c r="H285" s="156"/>
      <c r="I285" s="156"/>
      <c r="J285" s="157"/>
      <c r="L285" s="155" t="s">
        <v>538</v>
      </c>
      <c r="M285" s="156"/>
      <c r="N285" s="156"/>
      <c r="O285" s="157"/>
      <c r="Q285" s="155" t="s">
        <v>539</v>
      </c>
      <c r="R285" s="156"/>
      <c r="S285" s="156"/>
      <c r="T285" s="157"/>
    </row>
    <row r="288" spans="2:20" ht="12" customHeight="1" x14ac:dyDescent="0.15">
      <c r="B288" s="20" t="s">
        <v>364</v>
      </c>
      <c r="C288" s="21" t="s">
        <v>321</v>
      </c>
      <c r="D288" s="22" t="s">
        <v>365</v>
      </c>
      <c r="E288" s="5" t="str">
        <f>E289</f>
        <v>西洋剑</v>
      </c>
      <c r="G288" s="20" t="s">
        <v>364</v>
      </c>
      <c r="H288" s="21" t="s">
        <v>351</v>
      </c>
      <c r="I288" s="22" t="s">
        <v>365</v>
      </c>
      <c r="J288" s="5" t="str">
        <f>J289</f>
        <v>剑</v>
      </c>
      <c r="L288" s="2" t="s">
        <v>364</v>
      </c>
      <c r="M288" s="3" t="s">
        <v>171</v>
      </c>
      <c r="N288" s="4" t="s">
        <v>365</v>
      </c>
      <c r="O288" s="37" t="str">
        <f>O289</f>
        <v>剑</v>
      </c>
      <c r="Q288" s="2" t="s">
        <v>364</v>
      </c>
      <c r="R288" s="3" t="s">
        <v>347</v>
      </c>
      <c r="S288" s="4" t="s">
        <v>365</v>
      </c>
      <c r="T288" s="37" t="str">
        <f>T289</f>
        <v>剑</v>
      </c>
    </row>
    <row r="289" spans="2:20" ht="12" customHeight="1" x14ac:dyDescent="0.15">
      <c r="B289" s="24" t="s">
        <v>366</v>
      </c>
      <c r="C289" s="7" t="s">
        <v>367</v>
      </c>
      <c r="D289" s="7" t="s">
        <v>484</v>
      </c>
      <c r="E289" s="8" t="s">
        <v>525</v>
      </c>
      <c r="G289" s="24" t="s">
        <v>366</v>
      </c>
      <c r="H289" s="7" t="s">
        <v>367</v>
      </c>
      <c r="I289" s="7" t="s">
        <v>368</v>
      </c>
      <c r="J289" s="8" t="s">
        <v>1</v>
      </c>
      <c r="L289" s="6" t="s">
        <v>366</v>
      </c>
      <c r="M289" s="38" t="s">
        <v>367</v>
      </c>
      <c r="N289" s="38" t="s">
        <v>368</v>
      </c>
      <c r="O289" s="39" t="s">
        <v>1</v>
      </c>
      <c r="Q289" s="6" t="s">
        <v>366</v>
      </c>
      <c r="R289" s="38" t="s">
        <v>367</v>
      </c>
      <c r="S289" s="38" t="s">
        <v>484</v>
      </c>
      <c r="T289" s="39" t="s">
        <v>1</v>
      </c>
    </row>
    <row r="290" spans="2:20" ht="12" customHeight="1" x14ac:dyDescent="0.15">
      <c r="B290" s="24" t="s">
        <v>370</v>
      </c>
      <c r="C290" s="25" t="str">
        <f>IF(E290/10&lt;1,"",E290/10&amp;"D5")&amp;IF(E291/5&lt;1,"","+"&amp;INT(E291/5))</f>
        <v>15D5+4</v>
      </c>
      <c r="D290" s="26" t="s">
        <v>371</v>
      </c>
      <c r="E290" s="27">
        <v>150</v>
      </c>
      <c r="G290" s="24" t="s">
        <v>370</v>
      </c>
      <c r="H290" s="25" t="str">
        <f>IF(J290/10&lt;1,"",J290/10&amp;"D5")&amp;IF(J291/5&lt;1,"","+"&amp;INT(J291/5))</f>
        <v>50D5+40</v>
      </c>
      <c r="I290" s="26" t="s">
        <v>371</v>
      </c>
      <c r="J290" s="27">
        <v>500</v>
      </c>
      <c r="L290" s="6" t="s">
        <v>370</v>
      </c>
      <c r="M290" s="9" t="str">
        <f>IF(O290/10&lt;1,"",O290/10&amp;"D5")&amp;IF(O291/5&lt;1,"","+"&amp;INT(O291/5))</f>
        <v>19D5+15</v>
      </c>
      <c r="N290" s="10" t="s">
        <v>371</v>
      </c>
      <c r="O290" s="11">
        <v>190</v>
      </c>
      <c r="Q290" s="6" t="s">
        <v>370</v>
      </c>
      <c r="R290" s="9" t="str">
        <f>IF(T290/10&lt;1,"",T290/10&amp;"D5")&amp;IF(T291/5&lt;1,"","+"&amp;INT(T291/5))</f>
        <v>50D5+20</v>
      </c>
      <c r="S290" s="10" t="s">
        <v>371</v>
      </c>
      <c r="T290" s="11">
        <v>500</v>
      </c>
    </row>
    <row r="291" spans="2:20" ht="12" customHeight="1" x14ac:dyDescent="0.15">
      <c r="B291" s="24" t="s">
        <v>372</v>
      </c>
      <c r="C291" s="29" t="str">
        <f>LOOKUP(C292,{0,201,401,601,901,1201,1501;"黑色","绿色","蓝色","紫色","红色","橙色","金色"})</f>
        <v>红色</v>
      </c>
      <c r="D291" s="26" t="s">
        <v>373</v>
      </c>
      <c r="E291" s="28">
        <v>20</v>
      </c>
      <c r="G291" s="24" t="s">
        <v>372</v>
      </c>
      <c r="H291" s="29" t="str">
        <f>LOOKUP(H292,{0,201,401,601,901,1201,1501;"黑色","绿色","蓝色","紫色","红色","橙色","金色"})</f>
        <v>金色</v>
      </c>
      <c r="I291" s="26" t="s">
        <v>373</v>
      </c>
      <c r="J291" s="28">
        <v>200</v>
      </c>
      <c r="L291" s="6" t="s">
        <v>372</v>
      </c>
      <c r="M291" s="104" t="str">
        <f>LOOKUP(M292,{0,201,401,601,901,1201,1501;"黑色","绿色","蓝色","紫色","红色","橙色","金色"})</f>
        <v>绿色</v>
      </c>
      <c r="N291" s="10" t="s">
        <v>373</v>
      </c>
      <c r="O291" s="13">
        <v>75</v>
      </c>
      <c r="Q291" s="6" t="s">
        <v>372</v>
      </c>
      <c r="R291" s="104" t="str">
        <f>LOOKUP(R292,{0,201,401,601,901,1201,1501;"黑色","绿色","蓝色","紫色","红色","橙色","金色"})</f>
        <v>金色</v>
      </c>
      <c r="S291" s="10" t="s">
        <v>373</v>
      </c>
      <c r="T291" s="13">
        <v>100</v>
      </c>
    </row>
    <row r="292" spans="2:20" ht="12" customHeight="1" x14ac:dyDescent="0.15">
      <c r="B292" s="24" t="s">
        <v>374</v>
      </c>
      <c r="C292" s="19">
        <f>C300+E290</f>
        <v>1050</v>
      </c>
      <c r="D292" s="26" t="s">
        <v>375</v>
      </c>
      <c r="E292" s="28">
        <v>8</v>
      </c>
      <c r="G292" s="24" t="s">
        <v>374</v>
      </c>
      <c r="H292" s="19">
        <f>H300+J290</f>
        <v>2700</v>
      </c>
      <c r="I292" s="26" t="s">
        <v>375</v>
      </c>
      <c r="J292" s="28">
        <v>40</v>
      </c>
      <c r="L292" s="6" t="s">
        <v>374</v>
      </c>
      <c r="M292" s="12">
        <f>M300+O290</f>
        <v>390</v>
      </c>
      <c r="N292" s="10" t="s">
        <v>375</v>
      </c>
      <c r="O292" s="13">
        <v>15</v>
      </c>
      <c r="Q292" s="6" t="s">
        <v>374</v>
      </c>
      <c r="R292" s="12">
        <f>R300+T290</f>
        <v>2200</v>
      </c>
      <c r="S292" s="10" t="s">
        <v>375</v>
      </c>
      <c r="T292" s="13">
        <v>15</v>
      </c>
    </row>
    <row r="293" spans="2:20" ht="12" customHeight="1" x14ac:dyDescent="0.15">
      <c r="B293" s="30" t="s">
        <v>376</v>
      </c>
      <c r="C293" s="31">
        <f>C292*20</f>
        <v>21000</v>
      </c>
      <c r="D293" s="32" t="s">
        <v>377</v>
      </c>
      <c r="E293" s="33">
        <f>C292</f>
        <v>1050</v>
      </c>
      <c r="G293" s="30" t="s">
        <v>376</v>
      </c>
      <c r="H293" s="31">
        <f>H292*20</f>
        <v>54000</v>
      </c>
      <c r="I293" s="32" t="s">
        <v>377</v>
      </c>
      <c r="J293" s="33">
        <f>H292</f>
        <v>2700</v>
      </c>
      <c r="L293" s="14" t="s">
        <v>376</v>
      </c>
      <c r="M293" s="15">
        <f>M292*20</f>
        <v>7800</v>
      </c>
      <c r="N293" s="16" t="s">
        <v>377</v>
      </c>
      <c r="O293" s="17">
        <f>M292</f>
        <v>390</v>
      </c>
      <c r="Q293" s="14" t="s">
        <v>376</v>
      </c>
      <c r="R293" s="15">
        <f>R292*20</f>
        <v>44000</v>
      </c>
      <c r="S293" s="16" t="s">
        <v>377</v>
      </c>
      <c r="T293" s="17">
        <f>R292</f>
        <v>2200</v>
      </c>
    </row>
    <row r="294" spans="2:20" ht="12" customHeight="1" x14ac:dyDescent="0.15">
      <c r="B294" s="136" t="s">
        <v>540</v>
      </c>
      <c r="C294" s="140"/>
      <c r="D294" s="140" t="s">
        <v>529</v>
      </c>
      <c r="E294" s="141"/>
      <c r="G294" s="136" t="s">
        <v>541</v>
      </c>
      <c r="H294" s="140"/>
      <c r="I294" s="140" t="s">
        <v>542</v>
      </c>
      <c r="J294" s="141"/>
      <c r="L294" s="136" t="s">
        <v>543</v>
      </c>
      <c r="M294" s="137"/>
      <c r="N294" s="140" t="s">
        <v>544</v>
      </c>
      <c r="O294" s="141"/>
      <c r="Q294" s="136" t="s">
        <v>545</v>
      </c>
      <c r="R294" s="137"/>
      <c r="S294" s="140" t="s">
        <v>546</v>
      </c>
      <c r="T294" s="141"/>
    </row>
    <row r="295" spans="2:20" ht="12" customHeight="1" x14ac:dyDescent="0.15">
      <c r="B295" s="136"/>
      <c r="C295" s="140"/>
      <c r="D295" s="140"/>
      <c r="E295" s="141"/>
      <c r="G295" s="136"/>
      <c r="H295" s="140"/>
      <c r="I295" s="140"/>
      <c r="J295" s="141"/>
      <c r="L295" s="136"/>
      <c r="M295" s="137"/>
      <c r="N295" s="140"/>
      <c r="O295" s="141"/>
      <c r="Q295" s="136"/>
      <c r="R295" s="137"/>
      <c r="S295" s="140"/>
      <c r="T295" s="141"/>
    </row>
    <row r="296" spans="2:20" ht="12" customHeight="1" x14ac:dyDescent="0.15">
      <c r="B296" s="136"/>
      <c r="C296" s="140"/>
      <c r="D296" s="140"/>
      <c r="E296" s="141"/>
      <c r="G296" s="136"/>
      <c r="H296" s="140"/>
      <c r="I296" s="140"/>
      <c r="J296" s="141"/>
      <c r="L296" s="136"/>
      <c r="M296" s="137"/>
      <c r="N296" s="140"/>
      <c r="O296" s="141"/>
      <c r="Q296" s="136"/>
      <c r="R296" s="137"/>
      <c r="S296" s="140"/>
      <c r="T296" s="141"/>
    </row>
    <row r="297" spans="2:20" ht="12" customHeight="1" x14ac:dyDescent="0.15">
      <c r="B297" s="136"/>
      <c r="C297" s="140"/>
      <c r="D297" s="140"/>
      <c r="E297" s="141"/>
      <c r="G297" s="136"/>
      <c r="H297" s="140"/>
      <c r="I297" s="140"/>
      <c r="J297" s="141"/>
      <c r="L297" s="136"/>
      <c r="M297" s="137"/>
      <c r="N297" s="140"/>
      <c r="O297" s="141"/>
      <c r="Q297" s="136"/>
      <c r="R297" s="137"/>
      <c r="S297" s="140"/>
      <c r="T297" s="141"/>
    </row>
    <row r="298" spans="2:20" ht="12" customHeight="1" x14ac:dyDescent="0.15">
      <c r="B298" s="136"/>
      <c r="C298" s="140"/>
      <c r="D298" s="140"/>
      <c r="E298" s="141"/>
      <c r="G298" s="136"/>
      <c r="H298" s="140"/>
      <c r="I298" s="140"/>
      <c r="J298" s="141"/>
      <c r="L298" s="136"/>
      <c r="M298" s="137"/>
      <c r="N298" s="140"/>
      <c r="O298" s="141"/>
      <c r="Q298" s="136"/>
      <c r="R298" s="137"/>
      <c r="S298" s="140"/>
      <c r="T298" s="141"/>
    </row>
    <row r="299" spans="2:20" ht="12" customHeight="1" x14ac:dyDescent="0.15">
      <c r="B299" s="138"/>
      <c r="C299" s="139"/>
      <c r="D299" s="140"/>
      <c r="E299" s="141"/>
      <c r="G299" s="138"/>
      <c r="H299" s="139"/>
      <c r="I299" s="140"/>
      <c r="J299" s="141"/>
      <c r="L299" s="138"/>
      <c r="M299" s="139"/>
      <c r="N299" s="140"/>
      <c r="O299" s="141"/>
      <c r="Q299" s="138"/>
      <c r="R299" s="139"/>
      <c r="S299" s="140"/>
      <c r="T299" s="141"/>
    </row>
    <row r="300" spans="2:20" ht="12" customHeight="1" x14ac:dyDescent="0.15">
      <c r="B300" s="30" t="s">
        <v>386</v>
      </c>
      <c r="C300" s="34">
        <v>900</v>
      </c>
      <c r="D300" s="139"/>
      <c r="E300" s="142"/>
      <c r="G300" s="30" t="s">
        <v>386</v>
      </c>
      <c r="H300" s="34">
        <v>2200</v>
      </c>
      <c r="I300" s="139"/>
      <c r="J300" s="142"/>
      <c r="L300" s="14" t="s">
        <v>386</v>
      </c>
      <c r="M300" s="18">
        <v>200</v>
      </c>
      <c r="N300" s="139"/>
      <c r="O300" s="142"/>
      <c r="Q300" s="14" t="s">
        <v>386</v>
      </c>
      <c r="R300" s="18">
        <f>300+600+600+200</f>
        <v>1700</v>
      </c>
      <c r="S300" s="139"/>
      <c r="T300" s="142"/>
    </row>
    <row r="301" spans="2:20" ht="12" customHeight="1" x14ac:dyDescent="0.15">
      <c r="B301" s="143" t="s">
        <v>536</v>
      </c>
      <c r="C301" s="144"/>
      <c r="D301" s="144"/>
      <c r="E301" s="145"/>
      <c r="G301" s="143" t="s">
        <v>547</v>
      </c>
      <c r="H301" s="144"/>
      <c r="I301" s="144"/>
      <c r="J301" s="145"/>
      <c r="L301" s="143" t="s">
        <v>548</v>
      </c>
      <c r="M301" s="144"/>
      <c r="N301" s="144"/>
      <c r="O301" s="145"/>
      <c r="Q301" s="143" t="s">
        <v>549</v>
      </c>
      <c r="R301" s="144"/>
      <c r="S301" s="144"/>
      <c r="T301" s="145"/>
    </row>
    <row r="302" spans="2:20" ht="12" customHeight="1" x14ac:dyDescent="0.15">
      <c r="B302" s="146"/>
      <c r="C302" s="147"/>
      <c r="D302" s="147"/>
      <c r="E302" s="148"/>
      <c r="G302" s="146"/>
      <c r="H302" s="147"/>
      <c r="I302" s="147"/>
      <c r="J302" s="148"/>
      <c r="L302" s="146"/>
      <c r="M302" s="147"/>
      <c r="N302" s="147"/>
      <c r="O302" s="148"/>
      <c r="Q302" s="146"/>
      <c r="R302" s="147"/>
      <c r="S302" s="147"/>
      <c r="T302" s="148"/>
    </row>
    <row r="303" spans="2:20" ht="12" customHeight="1" x14ac:dyDescent="0.15">
      <c r="B303" s="146"/>
      <c r="C303" s="147"/>
      <c r="D303" s="147"/>
      <c r="E303" s="148"/>
      <c r="G303" s="146"/>
      <c r="H303" s="147"/>
      <c r="I303" s="147"/>
      <c r="J303" s="148"/>
      <c r="L303" s="146"/>
      <c r="M303" s="147"/>
      <c r="N303" s="147"/>
      <c r="O303" s="148"/>
      <c r="Q303" s="146"/>
      <c r="R303" s="147"/>
      <c r="S303" s="147"/>
      <c r="T303" s="148"/>
    </row>
    <row r="304" spans="2:20" ht="12" customHeight="1" x14ac:dyDescent="0.15">
      <c r="B304" s="146"/>
      <c r="C304" s="147"/>
      <c r="D304" s="147"/>
      <c r="E304" s="148"/>
      <c r="G304" s="146"/>
      <c r="H304" s="147"/>
      <c r="I304" s="147"/>
      <c r="J304" s="148"/>
      <c r="L304" s="146"/>
      <c r="M304" s="147"/>
      <c r="N304" s="147"/>
      <c r="O304" s="148"/>
      <c r="Q304" s="146"/>
      <c r="R304" s="147"/>
      <c r="S304" s="147"/>
      <c r="T304" s="148"/>
    </row>
    <row r="305" spans="2:20" ht="12" customHeight="1" x14ac:dyDescent="0.15">
      <c r="B305" s="146"/>
      <c r="C305" s="147"/>
      <c r="D305" s="147"/>
      <c r="E305" s="148"/>
      <c r="G305" s="146"/>
      <c r="H305" s="147"/>
      <c r="I305" s="147"/>
      <c r="J305" s="148"/>
      <c r="L305" s="146"/>
      <c r="M305" s="147"/>
      <c r="N305" s="147"/>
      <c r="O305" s="148"/>
      <c r="Q305" s="146"/>
      <c r="R305" s="147"/>
      <c r="S305" s="147"/>
      <c r="T305" s="148"/>
    </row>
    <row r="306" spans="2:20" ht="12" customHeight="1" x14ac:dyDescent="0.15">
      <c r="B306" s="146"/>
      <c r="C306" s="147"/>
      <c r="D306" s="147"/>
      <c r="E306" s="148"/>
      <c r="G306" s="146"/>
      <c r="H306" s="147"/>
      <c r="I306" s="147"/>
      <c r="J306" s="148"/>
      <c r="L306" s="146"/>
      <c r="M306" s="147"/>
      <c r="N306" s="147"/>
      <c r="O306" s="148"/>
      <c r="Q306" s="146"/>
      <c r="R306" s="147"/>
      <c r="S306" s="147"/>
      <c r="T306" s="148"/>
    </row>
    <row r="307" spans="2:20" ht="12" customHeight="1" x14ac:dyDescent="0.15">
      <c r="B307" s="146"/>
      <c r="C307" s="147"/>
      <c r="D307" s="147"/>
      <c r="E307" s="148"/>
      <c r="G307" s="146"/>
      <c r="H307" s="147"/>
      <c r="I307" s="147"/>
      <c r="J307" s="148"/>
      <c r="L307" s="146"/>
      <c r="M307" s="147"/>
      <c r="N307" s="147"/>
      <c r="O307" s="148"/>
      <c r="Q307" s="146"/>
      <c r="R307" s="147"/>
      <c r="S307" s="147"/>
      <c r="T307" s="148"/>
    </row>
    <row r="308" spans="2:20" ht="12" customHeight="1" x14ac:dyDescent="0.15">
      <c r="B308" s="146"/>
      <c r="C308" s="147"/>
      <c r="D308" s="147"/>
      <c r="E308" s="148"/>
      <c r="G308" s="146"/>
      <c r="H308" s="147"/>
      <c r="I308" s="147"/>
      <c r="J308" s="148"/>
      <c r="L308" s="146"/>
      <c r="M308" s="147"/>
      <c r="N308" s="147"/>
      <c r="O308" s="148"/>
      <c r="Q308" s="146"/>
      <c r="R308" s="147"/>
      <c r="S308" s="147"/>
      <c r="T308" s="148"/>
    </row>
    <row r="309" spans="2:20" ht="12" customHeight="1" x14ac:dyDescent="0.15">
      <c r="B309" s="146"/>
      <c r="C309" s="147"/>
      <c r="D309" s="147"/>
      <c r="E309" s="148"/>
      <c r="G309" s="146"/>
      <c r="H309" s="147"/>
      <c r="I309" s="147"/>
      <c r="J309" s="148"/>
      <c r="L309" s="146"/>
      <c r="M309" s="147"/>
      <c r="N309" s="147"/>
      <c r="O309" s="148"/>
      <c r="Q309" s="146"/>
      <c r="R309" s="147"/>
      <c r="S309" s="147"/>
      <c r="T309" s="148"/>
    </row>
    <row r="310" spans="2:20" ht="12" customHeight="1" x14ac:dyDescent="0.15">
      <c r="B310" s="146"/>
      <c r="C310" s="147"/>
      <c r="D310" s="147"/>
      <c r="E310" s="148"/>
      <c r="G310" s="146"/>
      <c r="H310" s="147"/>
      <c r="I310" s="147"/>
      <c r="J310" s="148"/>
      <c r="L310" s="146"/>
      <c r="M310" s="147"/>
      <c r="N310" s="147"/>
      <c r="O310" s="148"/>
      <c r="Q310" s="146"/>
      <c r="R310" s="147"/>
      <c r="S310" s="147"/>
      <c r="T310" s="148"/>
    </row>
    <row r="311" spans="2:20" ht="12" customHeight="1" x14ac:dyDescent="0.15">
      <c r="B311" s="155" t="s">
        <v>538</v>
      </c>
      <c r="C311" s="156"/>
      <c r="D311" s="156"/>
      <c r="E311" s="157"/>
      <c r="G311" s="155" t="s">
        <v>550</v>
      </c>
      <c r="H311" s="156"/>
      <c r="I311" s="156"/>
      <c r="J311" s="157"/>
      <c r="L311" s="155" t="s">
        <v>551</v>
      </c>
      <c r="M311" s="156"/>
      <c r="N311" s="156"/>
      <c r="O311" s="157"/>
      <c r="Q311" s="155" t="s">
        <v>552</v>
      </c>
      <c r="R311" s="156"/>
      <c r="S311" s="156"/>
      <c r="T311" s="157"/>
    </row>
    <row r="314" spans="2:20" ht="12" customHeight="1" x14ac:dyDescent="0.15">
      <c r="B314" s="2" t="s">
        <v>364</v>
      </c>
      <c r="C314" s="3" t="s">
        <v>260</v>
      </c>
      <c r="D314" s="4" t="s">
        <v>365</v>
      </c>
      <c r="E314" s="37" t="str">
        <f>E315</f>
        <v>剑</v>
      </c>
      <c r="F314" s="90"/>
      <c r="G314" s="2" t="s">
        <v>364</v>
      </c>
      <c r="H314" s="3" t="s">
        <v>267</v>
      </c>
      <c r="I314" s="4" t="s">
        <v>365</v>
      </c>
      <c r="J314" s="37" t="str">
        <f>J315</f>
        <v>剑</v>
      </c>
    </row>
    <row r="315" spans="2:20" ht="12" customHeight="1" x14ac:dyDescent="0.15">
      <c r="B315" s="6" t="s">
        <v>366</v>
      </c>
      <c r="C315" s="38" t="s">
        <v>367</v>
      </c>
      <c r="D315" s="38" t="s">
        <v>484</v>
      </c>
      <c r="E315" s="39" t="s">
        <v>1</v>
      </c>
      <c r="F315" s="90"/>
      <c r="G315" s="6" t="s">
        <v>366</v>
      </c>
      <c r="H315" s="38" t="s">
        <v>367</v>
      </c>
      <c r="I315" s="38" t="s">
        <v>484</v>
      </c>
      <c r="J315" s="39" t="s">
        <v>1</v>
      </c>
    </row>
    <row r="316" spans="2:20" ht="12" customHeight="1" x14ac:dyDescent="0.15">
      <c r="B316" s="6" t="s">
        <v>370</v>
      </c>
      <c r="C316" s="9" t="str">
        <f>IF(E316/10&lt;1,"",E316/10&amp;"D5")&amp;IF(E317/5&lt;1,"","+"&amp;INT(E317/5))</f>
        <v>50D5</v>
      </c>
      <c r="D316" s="10" t="s">
        <v>371</v>
      </c>
      <c r="E316" s="11">
        <v>500</v>
      </c>
      <c r="F316" s="90"/>
      <c r="G316" s="6" t="s">
        <v>370</v>
      </c>
      <c r="H316" s="9" t="str">
        <f>IF(J316/10&lt;1,"",J316/10&amp;"D5")&amp;IF(J317/5&lt;1,"","+"&amp;INT(J317/5))</f>
        <v>50D5</v>
      </c>
      <c r="I316" s="10" t="s">
        <v>371</v>
      </c>
      <c r="J316" s="11">
        <v>500</v>
      </c>
    </row>
    <row r="317" spans="2:20" ht="12" customHeight="1" x14ac:dyDescent="0.15">
      <c r="B317" s="6" t="s">
        <v>372</v>
      </c>
      <c r="C317" s="104" t="str">
        <f>LOOKUP(C318,{0,201,401,601,901,1201,1501;"黑色","绿色","蓝色","紫色","红色","橙色","金色"})</f>
        <v>蓝色</v>
      </c>
      <c r="D317" s="10" t="s">
        <v>373</v>
      </c>
      <c r="E317" s="13">
        <v>1</v>
      </c>
      <c r="F317" s="90"/>
      <c r="G317" s="6" t="s">
        <v>372</v>
      </c>
      <c r="H317" s="104" t="str">
        <f>LOOKUP(H318,{0,201,401,601,901,1201,1501;"黑色","绿色","蓝色","紫色","红色","橙色","金色"})</f>
        <v>蓝色</v>
      </c>
      <c r="I317" s="10" t="s">
        <v>373</v>
      </c>
      <c r="J317" s="13">
        <v>1</v>
      </c>
    </row>
    <row r="318" spans="2:20" ht="12" customHeight="1" x14ac:dyDescent="0.15">
      <c r="B318" s="6" t="s">
        <v>374</v>
      </c>
      <c r="C318" s="12">
        <f>C326+E316</f>
        <v>500</v>
      </c>
      <c r="D318" s="10" t="s">
        <v>375</v>
      </c>
      <c r="E318" s="13">
        <v>15</v>
      </c>
      <c r="F318" s="90"/>
      <c r="G318" s="6" t="s">
        <v>374</v>
      </c>
      <c r="H318" s="12">
        <f>H326+J316</f>
        <v>500</v>
      </c>
      <c r="I318" s="10" t="s">
        <v>375</v>
      </c>
      <c r="J318" s="13">
        <v>15</v>
      </c>
    </row>
    <row r="319" spans="2:20" ht="12" customHeight="1" x14ac:dyDescent="0.15">
      <c r="B319" s="14" t="s">
        <v>376</v>
      </c>
      <c r="C319" s="15">
        <f>C318*20</f>
        <v>10000</v>
      </c>
      <c r="D319" s="16" t="s">
        <v>377</v>
      </c>
      <c r="E319" s="17">
        <f>C318</f>
        <v>500</v>
      </c>
      <c r="F319" s="90"/>
      <c r="G319" s="14" t="s">
        <v>376</v>
      </c>
      <c r="H319" s="15">
        <f>H318*20</f>
        <v>10000</v>
      </c>
      <c r="I319" s="16" t="s">
        <v>377</v>
      </c>
      <c r="J319" s="17">
        <f>H318</f>
        <v>500</v>
      </c>
    </row>
    <row r="320" spans="2:20" ht="12" customHeight="1" x14ac:dyDescent="0.15">
      <c r="B320" s="136" t="s">
        <v>553</v>
      </c>
      <c r="C320" s="137"/>
      <c r="D320" s="140" t="s">
        <v>554</v>
      </c>
      <c r="E320" s="141"/>
      <c r="F320" s="90"/>
      <c r="G320" s="136" t="s">
        <v>555</v>
      </c>
      <c r="H320" s="137"/>
      <c r="I320" s="140" t="s">
        <v>556</v>
      </c>
      <c r="J320" s="141"/>
    </row>
    <row r="321" spans="2:10" ht="12" customHeight="1" x14ac:dyDescent="0.15">
      <c r="B321" s="136"/>
      <c r="C321" s="137"/>
      <c r="D321" s="140"/>
      <c r="E321" s="141"/>
      <c r="F321" s="90"/>
      <c r="G321" s="136"/>
      <c r="H321" s="137"/>
      <c r="I321" s="140"/>
      <c r="J321" s="141"/>
    </row>
    <row r="322" spans="2:10" ht="12" customHeight="1" x14ac:dyDescent="0.15">
      <c r="B322" s="136"/>
      <c r="C322" s="137"/>
      <c r="D322" s="140"/>
      <c r="E322" s="141"/>
      <c r="F322" s="90"/>
      <c r="G322" s="136"/>
      <c r="H322" s="137"/>
      <c r="I322" s="140"/>
      <c r="J322" s="141"/>
    </row>
    <row r="323" spans="2:10" ht="12" customHeight="1" x14ac:dyDescent="0.15">
      <c r="B323" s="136"/>
      <c r="C323" s="137"/>
      <c r="D323" s="140"/>
      <c r="E323" s="141"/>
      <c r="F323" s="90"/>
      <c r="G323" s="136"/>
      <c r="H323" s="137"/>
      <c r="I323" s="140"/>
      <c r="J323" s="141"/>
    </row>
    <row r="324" spans="2:10" ht="12" customHeight="1" x14ac:dyDescent="0.15">
      <c r="B324" s="136"/>
      <c r="C324" s="137"/>
      <c r="D324" s="140"/>
      <c r="E324" s="141"/>
      <c r="F324" s="90"/>
      <c r="G324" s="136"/>
      <c r="H324" s="137"/>
      <c r="I324" s="140"/>
      <c r="J324" s="141"/>
    </row>
    <row r="325" spans="2:10" ht="12" customHeight="1" x14ac:dyDescent="0.15">
      <c r="B325" s="138"/>
      <c r="C325" s="139"/>
      <c r="D325" s="140"/>
      <c r="E325" s="141"/>
      <c r="F325" s="90"/>
      <c r="G325" s="138"/>
      <c r="H325" s="139"/>
      <c r="I325" s="140"/>
      <c r="J325" s="141"/>
    </row>
    <row r="326" spans="2:10" ht="12" customHeight="1" x14ac:dyDescent="0.15">
      <c r="B326" s="14" t="s">
        <v>386</v>
      </c>
      <c r="C326" s="18">
        <v>0</v>
      </c>
      <c r="D326" s="139"/>
      <c r="E326" s="142"/>
      <c r="F326" s="90"/>
      <c r="G326" s="14" t="s">
        <v>386</v>
      </c>
      <c r="H326" s="18">
        <v>0</v>
      </c>
      <c r="I326" s="139"/>
      <c r="J326" s="142"/>
    </row>
    <row r="327" spans="2:10" ht="12" customHeight="1" x14ac:dyDescent="0.15">
      <c r="B327" s="143" t="s">
        <v>557</v>
      </c>
      <c r="C327" s="144"/>
      <c r="D327" s="144"/>
      <c r="E327" s="145"/>
      <c r="F327" s="90"/>
      <c r="G327" s="143" t="s">
        <v>558</v>
      </c>
      <c r="H327" s="144"/>
      <c r="I327" s="144"/>
      <c r="J327" s="145"/>
    </row>
    <row r="328" spans="2:10" ht="12" customHeight="1" x14ac:dyDescent="0.15">
      <c r="B328" s="146"/>
      <c r="C328" s="147"/>
      <c r="D328" s="147"/>
      <c r="E328" s="148"/>
      <c r="F328" s="90"/>
      <c r="G328" s="146"/>
      <c r="H328" s="147"/>
      <c r="I328" s="147"/>
      <c r="J328" s="148"/>
    </row>
    <row r="329" spans="2:10" ht="12" customHeight="1" x14ac:dyDescent="0.15">
      <c r="B329" s="146"/>
      <c r="C329" s="147"/>
      <c r="D329" s="147"/>
      <c r="E329" s="148"/>
      <c r="F329" s="90"/>
      <c r="G329" s="146"/>
      <c r="H329" s="147"/>
      <c r="I329" s="147"/>
      <c r="J329" s="148"/>
    </row>
    <row r="330" spans="2:10" ht="12" customHeight="1" x14ac:dyDescent="0.15">
      <c r="B330" s="146"/>
      <c r="C330" s="147"/>
      <c r="D330" s="147"/>
      <c r="E330" s="148"/>
      <c r="F330" s="90"/>
      <c r="G330" s="146"/>
      <c r="H330" s="147"/>
      <c r="I330" s="147"/>
      <c r="J330" s="148"/>
    </row>
    <row r="331" spans="2:10" ht="12" customHeight="1" x14ac:dyDescent="0.15">
      <c r="B331" s="146"/>
      <c r="C331" s="147"/>
      <c r="D331" s="147"/>
      <c r="E331" s="148"/>
      <c r="F331" s="90"/>
      <c r="G331" s="146"/>
      <c r="H331" s="147"/>
      <c r="I331" s="147"/>
      <c r="J331" s="148"/>
    </row>
    <row r="332" spans="2:10" ht="12" customHeight="1" x14ac:dyDescent="0.15">
      <c r="B332" s="146"/>
      <c r="C332" s="147"/>
      <c r="D332" s="147"/>
      <c r="E332" s="148"/>
      <c r="F332" s="90"/>
      <c r="G332" s="146"/>
      <c r="H332" s="147"/>
      <c r="I332" s="147"/>
      <c r="J332" s="148"/>
    </row>
    <row r="333" spans="2:10" ht="12" customHeight="1" x14ac:dyDescent="0.15">
      <c r="B333" s="146"/>
      <c r="C333" s="147"/>
      <c r="D333" s="147"/>
      <c r="E333" s="148"/>
      <c r="F333" s="90"/>
      <c r="G333" s="146"/>
      <c r="H333" s="147"/>
      <c r="I333" s="147"/>
      <c r="J333" s="148"/>
    </row>
    <row r="334" spans="2:10" ht="12" customHeight="1" x14ac:dyDescent="0.15">
      <c r="B334" s="146"/>
      <c r="C334" s="147"/>
      <c r="D334" s="147"/>
      <c r="E334" s="148"/>
      <c r="F334" s="90"/>
      <c r="G334" s="146"/>
      <c r="H334" s="147"/>
      <c r="I334" s="147"/>
      <c r="J334" s="148"/>
    </row>
    <row r="335" spans="2:10" ht="12" customHeight="1" x14ac:dyDescent="0.15">
      <c r="B335" s="146"/>
      <c r="C335" s="147"/>
      <c r="D335" s="147"/>
      <c r="E335" s="148"/>
      <c r="F335" s="90"/>
      <c r="G335" s="146"/>
      <c r="H335" s="147"/>
      <c r="I335" s="147"/>
      <c r="J335" s="148"/>
    </row>
    <row r="336" spans="2:10" ht="12" customHeight="1" x14ac:dyDescent="0.15">
      <c r="B336" s="146"/>
      <c r="C336" s="147"/>
      <c r="D336" s="147"/>
      <c r="E336" s="148"/>
      <c r="F336" s="90"/>
      <c r="G336" s="146"/>
      <c r="H336" s="147"/>
      <c r="I336" s="147"/>
      <c r="J336" s="148"/>
    </row>
    <row r="337" spans="2:10" ht="12" customHeight="1" x14ac:dyDescent="0.15">
      <c r="B337" s="155" t="s">
        <v>559</v>
      </c>
      <c r="C337" s="156"/>
      <c r="D337" s="156"/>
      <c r="E337" s="157"/>
      <c r="F337" s="90"/>
      <c r="G337" s="155" t="s">
        <v>559</v>
      </c>
      <c r="H337" s="156"/>
      <c r="I337" s="156"/>
      <c r="J337" s="157"/>
    </row>
  </sheetData>
  <mergeCells count="200">
    <mergeCell ref="B25:E25"/>
    <mergeCell ref="G25:J25"/>
    <mergeCell ref="L25:O25"/>
    <mergeCell ref="Q25:T25"/>
    <mergeCell ref="B51:E51"/>
    <mergeCell ref="G51:J51"/>
    <mergeCell ref="L51:O51"/>
    <mergeCell ref="Q51:T51"/>
    <mergeCell ref="B77:E77"/>
    <mergeCell ref="G77:J77"/>
    <mergeCell ref="L77:O77"/>
    <mergeCell ref="Q77:T77"/>
    <mergeCell ref="B41:E50"/>
    <mergeCell ref="G41:J50"/>
    <mergeCell ref="L41:O50"/>
    <mergeCell ref="Q41:T50"/>
    <mergeCell ref="B60:C65"/>
    <mergeCell ref="L60:M65"/>
    <mergeCell ref="D60:E66"/>
    <mergeCell ref="N60:O66"/>
    <mergeCell ref="G60:H65"/>
    <mergeCell ref="Q60:R65"/>
    <mergeCell ref="I60:J66"/>
    <mergeCell ref="S60:T66"/>
    <mergeCell ref="B190:C195"/>
    <mergeCell ref="L190:M195"/>
    <mergeCell ref="G216:H221"/>
    <mergeCell ref="Q216:R221"/>
    <mergeCell ref="I216:J222"/>
    <mergeCell ref="S216:T222"/>
    <mergeCell ref="B216:C221"/>
    <mergeCell ref="L216:M221"/>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12:C117"/>
    <mergeCell ref="L112:M117"/>
    <mergeCell ref="B119:E128"/>
    <mergeCell ref="Q285:T285"/>
    <mergeCell ref="B311:E311"/>
    <mergeCell ref="G311:J311"/>
    <mergeCell ref="L311:O311"/>
    <mergeCell ref="Q311:T311"/>
    <mergeCell ref="Q294:R299"/>
    <mergeCell ref="S294:T300"/>
    <mergeCell ref="Q301:T310"/>
    <mergeCell ref="B181:E181"/>
    <mergeCell ref="G181:J181"/>
    <mergeCell ref="L181:O181"/>
    <mergeCell ref="Q181:T181"/>
    <mergeCell ref="B207:E207"/>
    <mergeCell ref="G207:J207"/>
    <mergeCell ref="L207:O207"/>
    <mergeCell ref="Q207:T207"/>
    <mergeCell ref="B233:E233"/>
    <mergeCell ref="G233:J233"/>
    <mergeCell ref="L233:O233"/>
    <mergeCell ref="Q233:T233"/>
    <mergeCell ref="D216:E222"/>
    <mergeCell ref="N216:O222"/>
    <mergeCell ref="B223:E232"/>
    <mergeCell ref="G223:J232"/>
    <mergeCell ref="B337:E337"/>
    <mergeCell ref="G337:J337"/>
    <mergeCell ref="B320:C325"/>
    <mergeCell ref="D320:E326"/>
    <mergeCell ref="G320:H325"/>
    <mergeCell ref="I320:J326"/>
    <mergeCell ref="B327:E336"/>
    <mergeCell ref="G327:J336"/>
    <mergeCell ref="B242:C247"/>
    <mergeCell ref="B259:E259"/>
    <mergeCell ref="G259:J259"/>
    <mergeCell ref="B285:E285"/>
    <mergeCell ref="G285:J285"/>
    <mergeCell ref="D242:E248"/>
    <mergeCell ref="B294:C299"/>
    <mergeCell ref="L294:M299"/>
    <mergeCell ref="D294:E300"/>
    <mergeCell ref="N294:O300"/>
    <mergeCell ref="B301:E310"/>
    <mergeCell ref="B275:E284"/>
    <mergeCell ref="G275:J284"/>
    <mergeCell ref="B249:E258"/>
    <mergeCell ref="G249:J258"/>
    <mergeCell ref="L301:O310"/>
    <mergeCell ref="G294:H299"/>
    <mergeCell ref="I294:J300"/>
    <mergeCell ref="G301:J310"/>
    <mergeCell ref="B268:C273"/>
    <mergeCell ref="D268:E274"/>
    <mergeCell ref="L259:O259"/>
    <mergeCell ref="L285:O285"/>
    <mergeCell ref="Q249:T258"/>
    <mergeCell ref="G268:H273"/>
    <mergeCell ref="Q268:R273"/>
    <mergeCell ref="I268:J274"/>
    <mergeCell ref="S268:T274"/>
    <mergeCell ref="Q275:T284"/>
    <mergeCell ref="L275:O284"/>
    <mergeCell ref="G242:H247"/>
    <mergeCell ref="Q242:R247"/>
    <mergeCell ref="L268:M273"/>
    <mergeCell ref="N268:O274"/>
    <mergeCell ref="L242:M247"/>
    <mergeCell ref="Q259:T259"/>
    <mergeCell ref="N242:O248"/>
    <mergeCell ref="B86:C91"/>
    <mergeCell ref="L86:M91"/>
    <mergeCell ref="D86:E92"/>
    <mergeCell ref="N86:O92"/>
    <mergeCell ref="G86:H91"/>
    <mergeCell ref="Q86:R91"/>
    <mergeCell ref="G93:J102"/>
    <mergeCell ref="B171:E180"/>
    <mergeCell ref="G171:J180"/>
    <mergeCell ref="L171:O180"/>
    <mergeCell ref="Q171:T180"/>
    <mergeCell ref="B138:C143"/>
    <mergeCell ref="L138:M143"/>
    <mergeCell ref="D138:E144"/>
    <mergeCell ref="N138:O144"/>
    <mergeCell ref="G138:H143"/>
    <mergeCell ref="Q138:R143"/>
    <mergeCell ref="B164:C169"/>
    <mergeCell ref="L164:M169"/>
    <mergeCell ref="D164:E170"/>
    <mergeCell ref="N164:O170"/>
    <mergeCell ref="G164:H169"/>
    <mergeCell ref="Q164:R169"/>
    <mergeCell ref="B145:E154"/>
    <mergeCell ref="B8:C13"/>
    <mergeCell ref="L8:M13"/>
    <mergeCell ref="D8:E14"/>
    <mergeCell ref="N8:O14"/>
    <mergeCell ref="B15:E24"/>
    <mergeCell ref="G8:H13"/>
    <mergeCell ref="Q8:R13"/>
    <mergeCell ref="I164:J170"/>
    <mergeCell ref="S164:T170"/>
    <mergeCell ref="G145:J154"/>
    <mergeCell ref="L145:O154"/>
    <mergeCell ref="Q145:T154"/>
    <mergeCell ref="I8:J14"/>
    <mergeCell ref="S8:T14"/>
    <mergeCell ref="G15:J24"/>
    <mergeCell ref="L15:O24"/>
    <mergeCell ref="Q15:T24"/>
    <mergeCell ref="I138:J144"/>
    <mergeCell ref="S138:T144"/>
    <mergeCell ref="I86:J92"/>
    <mergeCell ref="S86:T92"/>
    <mergeCell ref="D112:E118"/>
    <mergeCell ref="N112:O118"/>
    <mergeCell ref="L93:O102"/>
    <mergeCell ref="Q93:T102"/>
    <mergeCell ref="G112:H117"/>
    <mergeCell ref="Q112:R117"/>
    <mergeCell ref="I112:J118"/>
    <mergeCell ref="S112:T118"/>
    <mergeCell ref="L249:O258"/>
    <mergeCell ref="D190:E196"/>
    <mergeCell ref="N190:O196"/>
    <mergeCell ref="L223:O232"/>
    <mergeCell ref="Q223:T232"/>
    <mergeCell ref="Q197:T206"/>
    <mergeCell ref="G119:J128"/>
    <mergeCell ref="L119:O128"/>
    <mergeCell ref="Q119:T128"/>
    <mergeCell ref="B93:E102"/>
    <mergeCell ref="B197:E206"/>
    <mergeCell ref="G190:H195"/>
    <mergeCell ref="Q190:R195"/>
    <mergeCell ref="I190:J196"/>
    <mergeCell ref="S190:T196"/>
    <mergeCell ref="G197:J206"/>
    <mergeCell ref="L197:O206"/>
    <mergeCell ref="I242:J248"/>
    <mergeCell ref="S242:T248"/>
    <mergeCell ref="B34:C39"/>
    <mergeCell ref="L34:M39"/>
    <mergeCell ref="D34:E40"/>
    <mergeCell ref="N34:O40"/>
    <mergeCell ref="G34:H39"/>
    <mergeCell ref="Q34:R39"/>
    <mergeCell ref="I34:J40"/>
    <mergeCell ref="S34:T40"/>
    <mergeCell ref="Q67:T76"/>
    <mergeCell ref="B67:E76"/>
    <mergeCell ref="G67:J76"/>
    <mergeCell ref="L67:O76"/>
  </mergeCells>
  <phoneticPr fontId="12" type="noConversion"/>
  <conditionalFormatting sqref="C5">
    <cfRule type="cellIs" dxfId="2302" priority="610" operator="equal">
      <formula>"橙色"</formula>
    </cfRule>
    <cfRule type="cellIs" dxfId="2301" priority="611" operator="equal">
      <formula>"橙色"</formula>
    </cfRule>
    <cfRule type="cellIs" dxfId="2300" priority="612" operator="equal">
      <formula>"红色"</formula>
    </cfRule>
    <cfRule type="cellIs" dxfId="2299" priority="613" operator="equal">
      <formula>"紫色"</formula>
    </cfRule>
    <cfRule type="cellIs" dxfId="2298" priority="614" operator="equal">
      <formula>"蓝色"</formula>
    </cfRule>
    <cfRule type="cellIs" dxfId="2297" priority="615" operator="equal">
      <formula>"绿色"</formula>
    </cfRule>
    <cfRule type="cellIs" dxfId="2296" priority="616" operator="equal">
      <formula>"黑色"</formula>
    </cfRule>
  </conditionalFormatting>
  <conditionalFormatting sqref="H5">
    <cfRule type="cellIs" dxfId="2295" priority="603" operator="equal">
      <formula>"橙色"</formula>
    </cfRule>
    <cfRule type="cellIs" dxfId="2294" priority="604" operator="equal">
      <formula>"橙色"</formula>
    </cfRule>
    <cfRule type="cellIs" dxfId="2293" priority="605" operator="equal">
      <formula>"红色"</formula>
    </cfRule>
    <cfRule type="cellIs" dxfId="2292" priority="606" operator="equal">
      <formula>"紫色"</formula>
    </cfRule>
    <cfRule type="cellIs" dxfId="2291" priority="607" operator="equal">
      <formula>"蓝色"</formula>
    </cfRule>
    <cfRule type="cellIs" dxfId="2290" priority="608" operator="equal">
      <formula>"绿色"</formula>
    </cfRule>
    <cfRule type="cellIs" dxfId="2289" priority="609" operator="equal">
      <formula>"黑色"</formula>
    </cfRule>
  </conditionalFormatting>
  <conditionalFormatting sqref="M5">
    <cfRule type="cellIs" dxfId="2288" priority="596" operator="equal">
      <formula>"橙色"</formula>
    </cfRule>
    <cfRule type="cellIs" dxfId="2287" priority="597" operator="equal">
      <formula>"橙色"</formula>
    </cfRule>
    <cfRule type="cellIs" dxfId="2286" priority="598" operator="equal">
      <formula>"红色"</formula>
    </cfRule>
    <cfRule type="cellIs" dxfId="2285" priority="599" operator="equal">
      <formula>"紫色"</formula>
    </cfRule>
    <cfRule type="cellIs" dxfId="2284" priority="600" operator="equal">
      <formula>"蓝色"</formula>
    </cfRule>
    <cfRule type="cellIs" dxfId="2283" priority="601" operator="equal">
      <formula>"绿色"</formula>
    </cfRule>
    <cfRule type="cellIs" dxfId="2282" priority="602" operator="equal">
      <formula>"黑色"</formula>
    </cfRule>
  </conditionalFormatting>
  <conditionalFormatting sqref="R5">
    <cfRule type="cellIs" dxfId="2281" priority="589" operator="equal">
      <formula>"橙色"</formula>
    </cfRule>
    <cfRule type="cellIs" dxfId="2280" priority="590" operator="equal">
      <formula>"橙色"</formula>
    </cfRule>
    <cfRule type="cellIs" dxfId="2279" priority="591" operator="equal">
      <formula>"红色"</formula>
    </cfRule>
    <cfRule type="cellIs" dxfId="2278" priority="592" operator="equal">
      <formula>"紫色"</formula>
    </cfRule>
    <cfRule type="cellIs" dxfId="2277" priority="593" operator="equal">
      <formula>"蓝色"</formula>
    </cfRule>
    <cfRule type="cellIs" dxfId="2276" priority="594" operator="equal">
      <formula>"绿色"</formula>
    </cfRule>
    <cfRule type="cellIs" dxfId="2275" priority="595" operator="equal">
      <formula>"黑色"</formula>
    </cfRule>
  </conditionalFormatting>
  <conditionalFormatting sqref="C31">
    <cfRule type="cellIs" dxfId="2274" priority="176" operator="equal">
      <formula>"橙色"</formula>
    </cfRule>
    <cfRule type="cellIs" dxfId="2273" priority="177" operator="equal">
      <formula>"金色"</formula>
    </cfRule>
    <cfRule type="cellIs" dxfId="2272" priority="178" operator="equal">
      <formula>"红色"</formula>
    </cfRule>
    <cfRule type="cellIs" dxfId="2271" priority="179" operator="equal">
      <formula>"紫色"</formula>
    </cfRule>
    <cfRule type="cellIs" dxfId="2270" priority="180" operator="equal">
      <formula>"蓝色"</formula>
    </cfRule>
    <cfRule type="cellIs" dxfId="2269" priority="181" operator="equal">
      <formula>"绿色"</formula>
    </cfRule>
    <cfRule type="cellIs" dxfId="2268" priority="182" operator="equal">
      <formula>"黑色"</formula>
    </cfRule>
  </conditionalFormatting>
  <conditionalFormatting sqref="H31">
    <cfRule type="cellIs" dxfId="2267" priority="85" operator="equal">
      <formula>"橙色"</formula>
    </cfRule>
    <cfRule type="cellIs" dxfId="2266" priority="86" operator="equal">
      <formula>"橙色"</formula>
    </cfRule>
    <cfRule type="cellIs" dxfId="2265" priority="87" operator="equal">
      <formula>"红色"</formula>
    </cfRule>
    <cfRule type="cellIs" dxfId="2264" priority="88" operator="equal">
      <formula>"紫色"</formula>
    </cfRule>
    <cfRule type="cellIs" dxfId="2263" priority="89" operator="equal">
      <formula>"蓝色"</formula>
    </cfRule>
    <cfRule type="cellIs" dxfId="2262" priority="90" operator="equal">
      <formula>"绿色"</formula>
    </cfRule>
    <cfRule type="cellIs" dxfId="2261" priority="91" operator="equal">
      <formula>"黑色"</formula>
    </cfRule>
  </conditionalFormatting>
  <conditionalFormatting sqref="M31">
    <cfRule type="cellIs" dxfId="2260" priority="568" operator="equal">
      <formula>"橙色"</formula>
    </cfRule>
    <cfRule type="cellIs" dxfId="2259" priority="569" operator="equal">
      <formula>"橙色"</formula>
    </cfRule>
    <cfRule type="cellIs" dxfId="2258" priority="570" operator="equal">
      <formula>"红色"</formula>
    </cfRule>
    <cfRule type="cellIs" dxfId="2257" priority="571" operator="equal">
      <formula>"紫色"</formula>
    </cfRule>
    <cfRule type="cellIs" dxfId="2256" priority="572" operator="equal">
      <formula>"蓝色"</formula>
    </cfRule>
    <cfRule type="cellIs" dxfId="2255" priority="573" operator="equal">
      <formula>"绿色"</formula>
    </cfRule>
    <cfRule type="cellIs" dxfId="2254" priority="574" operator="equal">
      <formula>"黑色"</formula>
    </cfRule>
  </conditionalFormatting>
  <conditionalFormatting sqref="R31">
    <cfRule type="cellIs" dxfId="2253" priority="561" operator="equal">
      <formula>"橙色"</formula>
    </cfRule>
    <cfRule type="cellIs" dxfId="2252" priority="562" operator="equal">
      <formula>"橙色"</formula>
    </cfRule>
    <cfRule type="cellIs" dxfId="2251" priority="563" operator="equal">
      <formula>"红色"</formula>
    </cfRule>
    <cfRule type="cellIs" dxfId="2250" priority="564" operator="equal">
      <formula>"紫色"</formula>
    </cfRule>
    <cfRule type="cellIs" dxfId="2249" priority="565" operator="equal">
      <formula>"蓝色"</formula>
    </cfRule>
    <cfRule type="cellIs" dxfId="2248" priority="566" operator="equal">
      <formula>"绿色"</formula>
    </cfRule>
    <cfRule type="cellIs" dxfId="2247" priority="567" operator="equal">
      <formula>"黑色"</formula>
    </cfRule>
  </conditionalFormatting>
  <conditionalFormatting sqref="C57">
    <cfRule type="cellIs" dxfId="2246" priority="554" operator="equal">
      <formula>"橙色"</formula>
    </cfRule>
    <cfRule type="cellIs" dxfId="2245" priority="555" operator="equal">
      <formula>"橙色"</formula>
    </cfRule>
    <cfRule type="cellIs" dxfId="2244" priority="556" operator="equal">
      <formula>"红色"</formula>
    </cfRule>
    <cfRule type="cellIs" dxfId="2243" priority="557" operator="equal">
      <formula>"紫色"</formula>
    </cfRule>
    <cfRule type="cellIs" dxfId="2242" priority="558" operator="equal">
      <formula>"蓝色"</formula>
    </cfRule>
    <cfRule type="cellIs" dxfId="2241" priority="559" operator="equal">
      <formula>"绿色"</formula>
    </cfRule>
    <cfRule type="cellIs" dxfId="2240" priority="560" operator="equal">
      <formula>"黑色"</formula>
    </cfRule>
  </conditionalFormatting>
  <conditionalFormatting sqref="H57">
    <cfRule type="cellIs" dxfId="2239" priority="547" operator="equal">
      <formula>"橙色"</formula>
    </cfRule>
    <cfRule type="cellIs" dxfId="2238" priority="548" operator="equal">
      <formula>"橙色"</formula>
    </cfRule>
    <cfRule type="cellIs" dxfId="2237" priority="549" operator="equal">
      <formula>"红色"</formula>
    </cfRule>
    <cfRule type="cellIs" dxfId="2236" priority="550" operator="equal">
      <formula>"紫色"</formula>
    </cfRule>
    <cfRule type="cellIs" dxfId="2235" priority="551" operator="equal">
      <formula>"蓝色"</formula>
    </cfRule>
    <cfRule type="cellIs" dxfId="2234" priority="552" operator="equal">
      <formula>"绿色"</formula>
    </cfRule>
    <cfRule type="cellIs" dxfId="2233" priority="553" operator="equal">
      <formula>"黑色"</formula>
    </cfRule>
  </conditionalFormatting>
  <conditionalFormatting sqref="M57">
    <cfRule type="cellIs" dxfId="2232" priority="540" operator="equal">
      <formula>"橙色"</formula>
    </cfRule>
    <cfRule type="cellIs" dxfId="2231" priority="541" operator="equal">
      <formula>"橙色"</formula>
    </cfRule>
    <cfRule type="cellIs" dxfId="2230" priority="542" operator="equal">
      <formula>"红色"</formula>
    </cfRule>
    <cfRule type="cellIs" dxfId="2229" priority="543" operator="equal">
      <formula>"紫色"</formula>
    </cfRule>
    <cfRule type="cellIs" dxfId="2228" priority="544" operator="equal">
      <formula>"蓝色"</formula>
    </cfRule>
    <cfRule type="cellIs" dxfId="2227" priority="545" operator="equal">
      <formula>"绿色"</formula>
    </cfRule>
    <cfRule type="cellIs" dxfId="2226" priority="546" operator="equal">
      <formula>"黑色"</formula>
    </cfRule>
  </conditionalFormatting>
  <conditionalFormatting sqref="R57">
    <cfRule type="cellIs" dxfId="2225" priority="533" operator="equal">
      <formula>"橙色"</formula>
    </cfRule>
    <cfRule type="cellIs" dxfId="2224" priority="534" operator="equal">
      <formula>"橙色"</formula>
    </cfRule>
    <cfRule type="cellIs" dxfId="2223" priority="535" operator="equal">
      <formula>"红色"</formula>
    </cfRule>
    <cfRule type="cellIs" dxfId="2222" priority="536" operator="equal">
      <formula>"紫色"</formula>
    </cfRule>
    <cfRule type="cellIs" dxfId="2221" priority="537" operator="equal">
      <formula>"蓝色"</formula>
    </cfRule>
    <cfRule type="cellIs" dxfId="2220" priority="538" operator="equal">
      <formula>"绿色"</formula>
    </cfRule>
    <cfRule type="cellIs" dxfId="2219" priority="539" operator="equal">
      <formula>"黑色"</formula>
    </cfRule>
  </conditionalFormatting>
  <conditionalFormatting sqref="C83">
    <cfRule type="cellIs" dxfId="2218" priority="526" operator="equal">
      <formula>"橙色"</formula>
    </cfRule>
    <cfRule type="cellIs" dxfId="2217" priority="527" operator="equal">
      <formula>"橙色"</formula>
    </cfRule>
    <cfRule type="cellIs" dxfId="2216" priority="528" operator="equal">
      <formula>"红色"</formula>
    </cfRule>
    <cfRule type="cellIs" dxfId="2215" priority="529" operator="equal">
      <formula>"紫色"</formula>
    </cfRule>
    <cfRule type="cellIs" dxfId="2214" priority="530" operator="equal">
      <formula>"蓝色"</formula>
    </cfRule>
    <cfRule type="cellIs" dxfId="2213" priority="531" operator="equal">
      <formula>"绿色"</formula>
    </cfRule>
    <cfRule type="cellIs" dxfId="2212" priority="532" operator="equal">
      <formula>"黑色"</formula>
    </cfRule>
  </conditionalFormatting>
  <conditionalFormatting sqref="H83">
    <cfRule type="cellIs" dxfId="2211" priority="519" operator="equal">
      <formula>"橙色"</formula>
    </cfRule>
    <cfRule type="cellIs" dxfId="2210" priority="520" operator="equal">
      <formula>"橙色"</formula>
    </cfRule>
    <cfRule type="cellIs" dxfId="2209" priority="521" operator="equal">
      <formula>"红色"</formula>
    </cfRule>
    <cfRule type="cellIs" dxfId="2208" priority="522" operator="equal">
      <formula>"紫色"</formula>
    </cfRule>
    <cfRule type="cellIs" dxfId="2207" priority="523" operator="equal">
      <formula>"蓝色"</formula>
    </cfRule>
    <cfRule type="cellIs" dxfId="2206" priority="524" operator="equal">
      <formula>"绿色"</formula>
    </cfRule>
    <cfRule type="cellIs" dxfId="2205" priority="525" operator="equal">
      <formula>"黑色"</formula>
    </cfRule>
  </conditionalFormatting>
  <conditionalFormatting sqref="M83">
    <cfRule type="cellIs" dxfId="2204" priority="512" operator="equal">
      <formula>"橙色"</formula>
    </cfRule>
    <cfRule type="cellIs" dxfId="2203" priority="513" operator="equal">
      <formula>"橙色"</formula>
    </cfRule>
    <cfRule type="cellIs" dxfId="2202" priority="514" operator="equal">
      <formula>"红色"</formula>
    </cfRule>
    <cfRule type="cellIs" dxfId="2201" priority="515" operator="equal">
      <formula>"紫色"</formula>
    </cfRule>
    <cfRule type="cellIs" dxfId="2200" priority="516" operator="equal">
      <formula>"蓝色"</formula>
    </cfRule>
    <cfRule type="cellIs" dxfId="2199" priority="517" operator="equal">
      <formula>"绿色"</formula>
    </cfRule>
    <cfRule type="cellIs" dxfId="2198" priority="518" operator="equal">
      <formula>"黑色"</formula>
    </cfRule>
  </conditionalFormatting>
  <conditionalFormatting sqref="R83">
    <cfRule type="cellIs" dxfId="2197" priority="183" operator="equal">
      <formula>"橙色"</formula>
    </cfRule>
    <cfRule type="cellIs" dxfId="2196" priority="184" operator="equal">
      <formula>"金色"</formula>
    </cfRule>
    <cfRule type="cellIs" dxfId="2195" priority="185" operator="equal">
      <formula>"红色"</formula>
    </cfRule>
    <cfRule type="cellIs" dxfId="2194" priority="186" operator="equal">
      <formula>"紫色"</formula>
    </cfRule>
    <cfRule type="cellIs" dxfId="2193" priority="187" operator="equal">
      <formula>"蓝色"</formula>
    </cfRule>
    <cfRule type="cellIs" dxfId="2192" priority="188" operator="equal">
      <formula>"绿色"</formula>
    </cfRule>
    <cfRule type="cellIs" dxfId="2191" priority="189" operator="equal">
      <formula>"黑色"</formula>
    </cfRule>
  </conditionalFormatting>
  <conditionalFormatting sqref="C109">
    <cfRule type="cellIs" dxfId="2190" priority="498" operator="equal">
      <formula>"橙色"</formula>
    </cfRule>
    <cfRule type="cellIs" dxfId="2189" priority="499" operator="equal">
      <formula>"橙色"</formula>
    </cfRule>
    <cfRule type="cellIs" dxfId="2188" priority="500" operator="equal">
      <formula>"红色"</formula>
    </cfRule>
    <cfRule type="cellIs" dxfId="2187" priority="501" operator="equal">
      <formula>"紫色"</formula>
    </cfRule>
    <cfRule type="cellIs" dxfId="2186" priority="502" operator="equal">
      <formula>"蓝色"</formula>
    </cfRule>
    <cfRule type="cellIs" dxfId="2185" priority="503" operator="equal">
      <formula>"绿色"</formula>
    </cfRule>
    <cfRule type="cellIs" dxfId="2184" priority="504" operator="equal">
      <formula>"黑色"</formula>
    </cfRule>
  </conditionalFormatting>
  <conditionalFormatting sqref="H109">
    <cfRule type="cellIs" dxfId="2183" priority="491" operator="equal">
      <formula>"橙色"</formula>
    </cfRule>
    <cfRule type="cellIs" dxfId="2182" priority="492" operator="equal">
      <formula>"橙色"</formula>
    </cfRule>
    <cfRule type="cellIs" dxfId="2181" priority="493" operator="equal">
      <formula>"红色"</formula>
    </cfRule>
    <cfRule type="cellIs" dxfId="2180" priority="494" operator="equal">
      <formula>"紫色"</formula>
    </cfRule>
    <cfRule type="cellIs" dxfId="2179" priority="495" operator="equal">
      <formula>"蓝色"</formula>
    </cfRule>
    <cfRule type="cellIs" dxfId="2178" priority="496" operator="equal">
      <formula>"绿色"</formula>
    </cfRule>
    <cfRule type="cellIs" dxfId="2177" priority="497" operator="equal">
      <formula>"黑色"</formula>
    </cfRule>
  </conditionalFormatting>
  <conditionalFormatting sqref="M109">
    <cfRule type="cellIs" dxfId="2176" priority="484" operator="equal">
      <formula>"橙色"</formula>
    </cfRule>
    <cfRule type="cellIs" dxfId="2175" priority="485" operator="equal">
      <formula>"橙色"</formula>
    </cfRule>
    <cfRule type="cellIs" dxfId="2174" priority="486" operator="equal">
      <formula>"红色"</formula>
    </cfRule>
    <cfRule type="cellIs" dxfId="2173" priority="487" operator="equal">
      <formula>"紫色"</formula>
    </cfRule>
    <cfRule type="cellIs" dxfId="2172" priority="488" operator="equal">
      <formula>"蓝色"</formula>
    </cfRule>
    <cfRule type="cellIs" dxfId="2171" priority="489" operator="equal">
      <formula>"绿色"</formula>
    </cfRule>
    <cfRule type="cellIs" dxfId="2170" priority="490" operator="equal">
      <formula>"黑色"</formula>
    </cfRule>
  </conditionalFormatting>
  <conditionalFormatting sqref="R109">
    <cfRule type="cellIs" dxfId="2169" priority="477" operator="equal">
      <formula>"橙色"</formula>
    </cfRule>
    <cfRule type="cellIs" dxfId="2168" priority="478" operator="equal">
      <formula>"橙色"</formula>
    </cfRule>
    <cfRule type="cellIs" dxfId="2167" priority="479" operator="equal">
      <formula>"红色"</formula>
    </cfRule>
    <cfRule type="cellIs" dxfId="2166" priority="480" operator="equal">
      <formula>"紫色"</formula>
    </cfRule>
    <cfRule type="cellIs" dxfId="2165" priority="481" operator="equal">
      <formula>"蓝色"</formula>
    </cfRule>
    <cfRule type="cellIs" dxfId="2164" priority="482" operator="equal">
      <formula>"绿色"</formula>
    </cfRule>
    <cfRule type="cellIs" dxfId="2163" priority="483" operator="equal">
      <formula>"黑色"</formula>
    </cfRule>
  </conditionalFormatting>
  <conditionalFormatting sqref="C135">
    <cfRule type="cellIs" dxfId="2162" priority="470" operator="equal">
      <formula>"橙色"</formula>
    </cfRule>
    <cfRule type="cellIs" dxfId="2161" priority="471" operator="equal">
      <formula>"橙色"</formula>
    </cfRule>
    <cfRule type="cellIs" dxfId="2160" priority="472" operator="equal">
      <formula>"红色"</formula>
    </cfRule>
    <cfRule type="cellIs" dxfId="2159" priority="473" operator="equal">
      <formula>"紫色"</formula>
    </cfRule>
    <cfRule type="cellIs" dxfId="2158" priority="474" operator="equal">
      <formula>"蓝色"</formula>
    </cfRule>
    <cfRule type="cellIs" dxfId="2157" priority="475" operator="equal">
      <formula>"绿色"</formula>
    </cfRule>
    <cfRule type="cellIs" dxfId="2156" priority="476" operator="equal">
      <formula>"黑色"</formula>
    </cfRule>
  </conditionalFormatting>
  <conditionalFormatting sqref="H135">
    <cfRule type="cellIs" dxfId="2155" priority="463" operator="equal">
      <formula>"橙色"</formula>
    </cfRule>
    <cfRule type="cellIs" dxfId="2154" priority="464" operator="equal">
      <formula>"橙色"</formula>
    </cfRule>
    <cfRule type="cellIs" dxfId="2153" priority="465" operator="equal">
      <formula>"红色"</formula>
    </cfRule>
    <cfRule type="cellIs" dxfId="2152" priority="466" operator="equal">
      <formula>"紫色"</formula>
    </cfRule>
    <cfRule type="cellIs" dxfId="2151" priority="467" operator="equal">
      <formula>"蓝色"</formula>
    </cfRule>
    <cfRule type="cellIs" dxfId="2150" priority="468" operator="equal">
      <formula>"绿色"</formula>
    </cfRule>
    <cfRule type="cellIs" dxfId="2149" priority="469" operator="equal">
      <formula>"黑色"</formula>
    </cfRule>
  </conditionalFormatting>
  <conditionalFormatting sqref="M135">
    <cfRule type="cellIs" dxfId="2148" priority="456" operator="equal">
      <formula>"橙色"</formula>
    </cfRule>
    <cfRule type="cellIs" dxfId="2147" priority="457" operator="equal">
      <formula>"橙色"</formula>
    </cfRule>
    <cfRule type="cellIs" dxfId="2146" priority="458" operator="equal">
      <formula>"红色"</formula>
    </cfRule>
    <cfRule type="cellIs" dxfId="2145" priority="459" operator="equal">
      <formula>"紫色"</formula>
    </cfRule>
    <cfRule type="cellIs" dxfId="2144" priority="460" operator="equal">
      <formula>"蓝色"</formula>
    </cfRule>
    <cfRule type="cellIs" dxfId="2143" priority="461" operator="equal">
      <formula>"绿色"</formula>
    </cfRule>
    <cfRule type="cellIs" dxfId="2142" priority="462" operator="equal">
      <formula>"黑色"</formula>
    </cfRule>
  </conditionalFormatting>
  <conditionalFormatting sqref="R135">
    <cfRule type="cellIs" dxfId="2141" priority="449" operator="equal">
      <formula>"橙色"</formula>
    </cfRule>
    <cfRule type="cellIs" dxfId="2140" priority="450" operator="equal">
      <formula>"橙色"</formula>
    </cfRule>
    <cfRule type="cellIs" dxfId="2139" priority="451" operator="equal">
      <formula>"红色"</formula>
    </cfRule>
    <cfRule type="cellIs" dxfId="2138" priority="452" operator="equal">
      <formula>"紫色"</formula>
    </cfRule>
    <cfRule type="cellIs" dxfId="2137" priority="453" operator="equal">
      <formula>"蓝色"</formula>
    </cfRule>
    <cfRule type="cellIs" dxfId="2136" priority="454" operator="equal">
      <formula>"绿色"</formula>
    </cfRule>
    <cfRule type="cellIs" dxfId="2135" priority="455" operator="equal">
      <formula>"黑色"</formula>
    </cfRule>
  </conditionalFormatting>
  <conditionalFormatting sqref="C161">
    <cfRule type="cellIs" dxfId="2134" priority="330" operator="equal">
      <formula>"橙色"</formula>
    </cfRule>
    <cfRule type="cellIs" dxfId="2133" priority="331" operator="equal">
      <formula>"橙色"</formula>
    </cfRule>
    <cfRule type="cellIs" dxfId="2132" priority="332" operator="equal">
      <formula>"红色"</formula>
    </cfRule>
    <cfRule type="cellIs" dxfId="2131" priority="333" operator="equal">
      <formula>"紫色"</formula>
    </cfRule>
    <cfRule type="cellIs" dxfId="2130" priority="334" operator="equal">
      <formula>"蓝色"</formula>
    </cfRule>
    <cfRule type="cellIs" dxfId="2129" priority="335" operator="equal">
      <formula>"绿色"</formula>
    </cfRule>
    <cfRule type="cellIs" dxfId="2128" priority="336" operator="equal">
      <formula>"黑色"</formula>
    </cfRule>
  </conditionalFormatting>
  <conditionalFormatting sqref="H161">
    <cfRule type="cellIs" dxfId="2127" priority="323" operator="equal">
      <formula>"橙色"</formula>
    </cfRule>
    <cfRule type="cellIs" dxfId="2126" priority="324" operator="equal">
      <formula>"橙色"</formula>
    </cfRule>
    <cfRule type="cellIs" dxfId="2125" priority="325" operator="equal">
      <formula>"红色"</formula>
    </cfRule>
    <cfRule type="cellIs" dxfId="2124" priority="326" operator="equal">
      <formula>"紫色"</formula>
    </cfRule>
    <cfRule type="cellIs" dxfId="2123" priority="327" operator="equal">
      <formula>"蓝色"</formula>
    </cfRule>
    <cfRule type="cellIs" dxfId="2122" priority="328" operator="equal">
      <formula>"绿色"</formula>
    </cfRule>
    <cfRule type="cellIs" dxfId="2121" priority="329" operator="equal">
      <formula>"黑色"</formula>
    </cfRule>
  </conditionalFormatting>
  <conditionalFormatting sqref="M161">
    <cfRule type="cellIs" dxfId="2120" priority="106" operator="equal">
      <formula>"金色"</formula>
    </cfRule>
    <cfRule type="cellIs" dxfId="2119" priority="107" operator="equal">
      <formula>"橙色"</formula>
    </cfRule>
    <cfRule type="cellIs" dxfId="2118" priority="108" operator="equal">
      <formula>"红色"</formula>
    </cfRule>
    <cfRule type="cellIs" dxfId="2117" priority="109" operator="equal">
      <formula>"紫色"</formula>
    </cfRule>
    <cfRule type="cellIs" dxfId="2116" priority="110" operator="equal">
      <formula>"蓝色"</formula>
    </cfRule>
    <cfRule type="cellIs" dxfId="2115" priority="111" operator="equal">
      <formula>"绿色"</formula>
    </cfRule>
    <cfRule type="cellIs" dxfId="2114" priority="112" operator="equal">
      <formula>"黑色"</formula>
    </cfRule>
  </conditionalFormatting>
  <conditionalFormatting sqref="R161">
    <cfRule type="cellIs" dxfId="2113" priority="309" operator="equal">
      <formula>"橙色"</formula>
    </cfRule>
    <cfRule type="cellIs" dxfId="2112" priority="310" operator="equal">
      <formula>"橙色"</formula>
    </cfRule>
    <cfRule type="cellIs" dxfId="2111" priority="311" operator="equal">
      <formula>"红色"</formula>
    </cfRule>
    <cfRule type="cellIs" dxfId="2110" priority="312" operator="equal">
      <formula>"紫色"</formula>
    </cfRule>
    <cfRule type="cellIs" dxfId="2109" priority="313" operator="equal">
      <formula>"蓝色"</formula>
    </cfRule>
    <cfRule type="cellIs" dxfId="2108" priority="314" operator="equal">
      <formula>"绿色"</formula>
    </cfRule>
    <cfRule type="cellIs" dxfId="2107" priority="315" operator="equal">
      <formula>"黑色"</formula>
    </cfRule>
  </conditionalFormatting>
  <conditionalFormatting sqref="C187">
    <cfRule type="cellIs" dxfId="2106" priority="302" operator="equal">
      <formula>"橙色"</formula>
    </cfRule>
    <cfRule type="cellIs" dxfId="2105" priority="303" operator="equal">
      <formula>"金色"</formula>
    </cfRule>
    <cfRule type="cellIs" dxfId="2104" priority="304" operator="equal">
      <formula>"红色"</formula>
    </cfRule>
    <cfRule type="cellIs" dxfId="2103" priority="305" operator="equal">
      <formula>"紫色"</formula>
    </cfRule>
    <cfRule type="cellIs" dxfId="2102" priority="306" operator="equal">
      <formula>"蓝色"</formula>
    </cfRule>
    <cfRule type="cellIs" dxfId="2101" priority="307" operator="equal">
      <formula>"绿色"</formula>
    </cfRule>
    <cfRule type="cellIs" dxfId="2100" priority="308" operator="equal">
      <formula>"黑色"</formula>
    </cfRule>
  </conditionalFormatting>
  <conditionalFormatting sqref="H187">
    <cfRule type="cellIs" dxfId="2099" priority="295" operator="equal">
      <formula>"橙色"</formula>
    </cfRule>
    <cfRule type="cellIs" dxfId="2098" priority="296" operator="equal">
      <formula>"橙色"</formula>
    </cfRule>
    <cfRule type="cellIs" dxfId="2097" priority="297" operator="equal">
      <formula>"红色"</formula>
    </cfRule>
    <cfRule type="cellIs" dxfId="2096" priority="298" operator="equal">
      <formula>"紫色"</formula>
    </cfRule>
    <cfRule type="cellIs" dxfId="2095" priority="299" operator="equal">
      <formula>"蓝色"</formula>
    </cfRule>
    <cfRule type="cellIs" dxfId="2094" priority="300" operator="equal">
      <formula>"绿色"</formula>
    </cfRule>
    <cfRule type="cellIs" dxfId="2093" priority="301" operator="equal">
      <formula>"黑色"</formula>
    </cfRule>
  </conditionalFormatting>
  <conditionalFormatting sqref="M187">
    <cfRule type="cellIs" dxfId="2092" priority="113" operator="equal">
      <formula>"金色"</formula>
    </cfRule>
    <cfRule type="cellIs" dxfId="2091" priority="114" operator="equal">
      <formula>"橙色"</formula>
    </cfRule>
    <cfRule type="cellIs" dxfId="2090" priority="115" operator="equal">
      <formula>"红色"</formula>
    </cfRule>
    <cfRule type="cellIs" dxfId="2089" priority="116" operator="equal">
      <formula>"紫色"</formula>
    </cfRule>
    <cfRule type="cellIs" dxfId="2088" priority="117" operator="equal">
      <formula>"蓝色"</formula>
    </cfRule>
    <cfRule type="cellIs" dxfId="2087" priority="118" operator="equal">
      <formula>"绿色"</formula>
    </cfRule>
    <cfRule type="cellIs" dxfId="2086" priority="119" operator="equal">
      <formula>"黑色"</formula>
    </cfRule>
  </conditionalFormatting>
  <conditionalFormatting sqref="R187">
    <cfRule type="cellIs" dxfId="2085" priority="274" operator="equal">
      <formula>"橙色"</formula>
    </cfRule>
    <cfRule type="cellIs" dxfId="2084" priority="275" operator="equal">
      <formula>"橙色"</formula>
    </cfRule>
    <cfRule type="cellIs" dxfId="2083" priority="276" operator="equal">
      <formula>"红色"</formula>
    </cfRule>
    <cfRule type="cellIs" dxfId="2082" priority="277" operator="equal">
      <formula>"紫色"</formula>
    </cfRule>
    <cfRule type="cellIs" dxfId="2081" priority="278" operator="equal">
      <formula>"蓝色"</formula>
    </cfRule>
    <cfRule type="cellIs" dxfId="2080" priority="279" operator="equal">
      <formula>"绿色"</formula>
    </cfRule>
    <cfRule type="cellIs" dxfId="2079" priority="280" operator="equal">
      <formula>"黑色"</formula>
    </cfRule>
  </conditionalFormatting>
  <conditionalFormatting sqref="C213">
    <cfRule type="cellIs" dxfId="2078" priority="127" operator="equal">
      <formula>"金色"</formula>
    </cfRule>
    <cfRule type="cellIs" dxfId="2077" priority="128" operator="equal">
      <formula>"橙色"</formula>
    </cfRule>
    <cfRule type="cellIs" dxfId="2076" priority="129" operator="equal">
      <formula>"红色"</formula>
    </cfRule>
    <cfRule type="cellIs" dxfId="2075" priority="130" operator="equal">
      <formula>"紫色"</formula>
    </cfRule>
    <cfRule type="cellIs" dxfId="2074" priority="131" operator="equal">
      <formula>"蓝色"</formula>
    </cfRule>
    <cfRule type="cellIs" dxfId="2073" priority="132" operator="equal">
      <formula>"绿色"</formula>
    </cfRule>
    <cfRule type="cellIs" dxfId="2072" priority="133" operator="equal">
      <formula>"黑色"</formula>
    </cfRule>
  </conditionalFormatting>
  <conditionalFormatting sqref="H213">
    <cfRule type="cellIs" dxfId="2071" priority="134" operator="equal">
      <formula>"金色"</formula>
    </cfRule>
    <cfRule type="cellIs" dxfId="2070" priority="135" operator="equal">
      <formula>"橙色"</formula>
    </cfRule>
    <cfRule type="cellIs" dxfId="2069" priority="136" operator="equal">
      <formula>"红色"</formula>
    </cfRule>
    <cfRule type="cellIs" dxfId="2068" priority="137" operator="equal">
      <formula>"紫色"</formula>
    </cfRule>
    <cfRule type="cellIs" dxfId="2067" priority="138" operator="equal">
      <formula>"蓝色"</formula>
    </cfRule>
    <cfRule type="cellIs" dxfId="2066" priority="139" operator="equal">
      <formula>"绿色"</formula>
    </cfRule>
    <cfRule type="cellIs" dxfId="2065" priority="140" operator="equal">
      <formula>"黑色"</formula>
    </cfRule>
  </conditionalFormatting>
  <conditionalFormatting sqref="M213">
    <cfRule type="cellIs" dxfId="2064" priority="141" operator="equal">
      <formula>"金色"</formula>
    </cfRule>
    <cfRule type="cellIs" dxfId="2063" priority="142" operator="equal">
      <formula>"橙色"</formula>
    </cfRule>
    <cfRule type="cellIs" dxfId="2062" priority="143" operator="equal">
      <formula>"红色"</formula>
    </cfRule>
    <cfRule type="cellIs" dxfId="2061" priority="144" operator="equal">
      <formula>"紫色"</formula>
    </cfRule>
    <cfRule type="cellIs" dxfId="2060" priority="145" operator="equal">
      <formula>"蓝色"</formula>
    </cfRule>
    <cfRule type="cellIs" dxfId="2059" priority="146" operator="equal">
      <formula>"绿色"</formula>
    </cfRule>
    <cfRule type="cellIs" dxfId="2058" priority="147" operator="equal">
      <formula>"黑色"</formula>
    </cfRule>
  </conditionalFormatting>
  <conditionalFormatting sqref="R213">
    <cfRule type="cellIs" dxfId="2057" priority="148" operator="equal">
      <formula>"金色"</formula>
    </cfRule>
    <cfRule type="cellIs" dxfId="2056" priority="149" operator="equal">
      <formula>"橙色"</formula>
    </cfRule>
    <cfRule type="cellIs" dxfId="2055" priority="150" operator="equal">
      <formula>"红色"</formula>
    </cfRule>
    <cfRule type="cellIs" dxfId="2054" priority="151" operator="equal">
      <formula>"紫色"</formula>
    </cfRule>
    <cfRule type="cellIs" dxfId="2053" priority="152" operator="equal">
      <formula>"蓝色"</formula>
    </cfRule>
    <cfRule type="cellIs" dxfId="2052" priority="153" operator="equal">
      <formula>"绿色"</formula>
    </cfRule>
    <cfRule type="cellIs" dxfId="2051" priority="154" operator="equal">
      <formula>"黑色"</formula>
    </cfRule>
  </conditionalFormatting>
  <conditionalFormatting sqref="C239">
    <cfRule type="cellIs" dxfId="2050" priority="99" operator="equal">
      <formula>"绿色"</formula>
    </cfRule>
    <cfRule type="cellIs" dxfId="2049" priority="100" operator="equal">
      <formula>"紫色"</formula>
    </cfRule>
    <cfRule type="cellIs" dxfId="2048" priority="101" operator="equal">
      <formula>"橙色"</formula>
    </cfRule>
    <cfRule type="cellIs" dxfId="2047" priority="102" operator="equal">
      <formula>"蓝色"</formula>
    </cfRule>
    <cfRule type="cellIs" dxfId="2046" priority="103" operator="equal">
      <formula>"金色"</formula>
    </cfRule>
    <cfRule type="cellIs" dxfId="2045" priority="104" operator="equal">
      <formula>"红色"</formula>
    </cfRule>
    <cfRule type="cellIs" dxfId="2044" priority="105" operator="equal">
      <formula>"黑色"</formula>
    </cfRule>
  </conditionalFormatting>
  <conditionalFormatting sqref="H239">
    <cfRule type="cellIs" dxfId="2043" priority="169" operator="equal">
      <formula>"金色"</formula>
    </cfRule>
    <cfRule type="cellIs" dxfId="2042" priority="170" operator="equal">
      <formula>"橙色"</formula>
    </cfRule>
    <cfRule type="cellIs" dxfId="2041" priority="171" operator="equal">
      <formula>"红色"</formula>
    </cfRule>
    <cfRule type="cellIs" dxfId="2040" priority="172" operator="equal">
      <formula>"紫色"</formula>
    </cfRule>
    <cfRule type="cellIs" dxfId="2039" priority="173" operator="equal">
      <formula>"蓝色"</formula>
    </cfRule>
    <cfRule type="cellIs" dxfId="2038" priority="174" operator="equal">
      <formula>"绿色"</formula>
    </cfRule>
    <cfRule type="cellIs" dxfId="2037" priority="175" operator="equal">
      <formula>"黑色"</formula>
    </cfRule>
  </conditionalFormatting>
  <conditionalFormatting sqref="M239">
    <cfRule type="cellIs" dxfId="2036" priority="92" operator="equal">
      <formula>"金色"</formula>
    </cfRule>
    <cfRule type="cellIs" dxfId="2035" priority="93" operator="equal">
      <formula>"橙色"</formula>
    </cfRule>
    <cfRule type="cellIs" dxfId="2034" priority="94" operator="equal">
      <formula>"红色"</formula>
    </cfRule>
    <cfRule type="cellIs" dxfId="2033" priority="95" operator="equal">
      <formula>"紫色"</formula>
    </cfRule>
    <cfRule type="cellIs" dxfId="2032" priority="96" operator="equal">
      <formula>"蓝色"</formula>
    </cfRule>
    <cfRule type="cellIs" dxfId="2031" priority="97" operator="equal">
      <formula>"绿色"</formula>
    </cfRule>
    <cfRule type="cellIs" dxfId="2030" priority="98" operator="equal">
      <formula>"黑色"</formula>
    </cfRule>
  </conditionalFormatting>
  <conditionalFormatting sqref="R239">
    <cfRule type="cellIs" dxfId="2029" priority="78" operator="equal">
      <formula>"橙色"</formula>
    </cfRule>
    <cfRule type="cellIs" dxfId="2028" priority="79" operator="equal">
      <formula>"橙色"</formula>
    </cfRule>
    <cfRule type="cellIs" dxfId="2027" priority="80" operator="equal">
      <formula>"红色"</formula>
    </cfRule>
    <cfRule type="cellIs" dxfId="2026" priority="81" operator="equal">
      <formula>"紫色"</formula>
    </cfRule>
    <cfRule type="cellIs" dxfId="2025" priority="82" operator="equal">
      <formula>"蓝色"</formula>
    </cfRule>
    <cfRule type="cellIs" dxfId="2024" priority="83" operator="equal">
      <formula>"绿色"</formula>
    </cfRule>
    <cfRule type="cellIs" dxfId="2023" priority="84" operator="equal">
      <formula>"黑色"</formula>
    </cfRule>
  </conditionalFormatting>
  <conditionalFormatting sqref="C265">
    <cfRule type="cellIs" dxfId="2022" priority="43" operator="equal">
      <formula>"橙色"</formula>
    </cfRule>
    <cfRule type="cellIs" dxfId="2021" priority="44" operator="equal">
      <formula>"橙色"</formula>
    </cfRule>
    <cfRule type="cellIs" dxfId="2020" priority="45" operator="equal">
      <formula>"红色"</formula>
    </cfRule>
    <cfRule type="cellIs" dxfId="2019" priority="46" operator="equal">
      <formula>"紫色"</formula>
    </cfRule>
    <cfRule type="cellIs" dxfId="2018" priority="47" operator="equal">
      <formula>"蓝色"</formula>
    </cfRule>
    <cfRule type="cellIs" dxfId="2017" priority="48" operator="equal">
      <formula>"绿色"</formula>
    </cfRule>
    <cfRule type="cellIs" dxfId="2016" priority="49" operator="equal">
      <formula>"黑色"</formula>
    </cfRule>
  </conditionalFormatting>
  <conditionalFormatting sqref="H265">
    <cfRule type="cellIs" dxfId="2015" priority="57" operator="equal">
      <formula>"橙色"</formula>
    </cfRule>
    <cfRule type="cellIs" dxfId="2014" priority="58" operator="equal">
      <formula>"橙色"</formula>
    </cfRule>
    <cfRule type="cellIs" dxfId="2013" priority="59" operator="equal">
      <formula>"红色"</formula>
    </cfRule>
    <cfRule type="cellIs" dxfId="2012" priority="60" operator="equal">
      <formula>"紫色"</formula>
    </cfRule>
    <cfRule type="cellIs" dxfId="2011" priority="61" operator="equal">
      <formula>"蓝色"</formula>
    </cfRule>
    <cfRule type="cellIs" dxfId="2010" priority="62" operator="equal">
      <formula>"绿色"</formula>
    </cfRule>
    <cfRule type="cellIs" dxfId="2009" priority="63" operator="equal">
      <formula>"黑色"</formula>
    </cfRule>
  </conditionalFormatting>
  <conditionalFormatting sqref="M265">
    <cfRule type="cellIs" dxfId="2008" priority="64" operator="equal">
      <formula>"橙色"</formula>
    </cfRule>
    <cfRule type="cellIs" dxfId="2007" priority="65" operator="equal">
      <formula>"橙色"</formula>
    </cfRule>
    <cfRule type="cellIs" dxfId="2006" priority="66" operator="equal">
      <formula>"红色"</formula>
    </cfRule>
    <cfRule type="cellIs" dxfId="2005" priority="67" operator="equal">
      <formula>"紫色"</formula>
    </cfRule>
    <cfRule type="cellIs" dxfId="2004" priority="68" operator="equal">
      <formula>"蓝色"</formula>
    </cfRule>
    <cfRule type="cellIs" dxfId="2003" priority="69" operator="equal">
      <formula>"绿色"</formula>
    </cfRule>
    <cfRule type="cellIs" dxfId="2002" priority="70" operator="equal">
      <formula>"黑色"</formula>
    </cfRule>
  </conditionalFormatting>
  <conditionalFormatting sqref="R265">
    <cfRule type="cellIs" dxfId="2001" priority="71" operator="equal">
      <formula>"橙色"</formula>
    </cfRule>
    <cfRule type="cellIs" dxfId="2000" priority="72" operator="equal">
      <formula>"橙色"</formula>
    </cfRule>
    <cfRule type="cellIs" dxfId="1999" priority="73" operator="equal">
      <formula>"红色"</formula>
    </cfRule>
    <cfRule type="cellIs" dxfId="1998" priority="74" operator="equal">
      <formula>"紫色"</formula>
    </cfRule>
    <cfRule type="cellIs" dxfId="1997" priority="75" operator="equal">
      <formula>"蓝色"</formula>
    </cfRule>
    <cfRule type="cellIs" dxfId="1996" priority="76" operator="equal">
      <formula>"绿色"</formula>
    </cfRule>
    <cfRule type="cellIs" dxfId="1995" priority="77" operator="equal">
      <formula>"黑色"</formula>
    </cfRule>
  </conditionalFormatting>
  <conditionalFormatting sqref="C291">
    <cfRule type="cellIs" dxfId="1994" priority="50" operator="equal">
      <formula>"橙色"</formula>
    </cfRule>
    <cfRule type="cellIs" dxfId="1993" priority="51" operator="equal">
      <formula>"橙色"</formula>
    </cfRule>
    <cfRule type="cellIs" dxfId="1992" priority="52" operator="equal">
      <formula>"红色"</formula>
    </cfRule>
    <cfRule type="cellIs" dxfId="1991" priority="53" operator="equal">
      <formula>"紫色"</formula>
    </cfRule>
    <cfRule type="cellIs" dxfId="1990" priority="54" operator="equal">
      <formula>"蓝色"</formula>
    </cfRule>
    <cfRule type="cellIs" dxfId="1989" priority="55" operator="equal">
      <formula>"绿色"</formula>
    </cfRule>
    <cfRule type="cellIs" dxfId="1988" priority="56" operator="equal">
      <formula>"黑色"</formula>
    </cfRule>
  </conditionalFormatting>
  <conditionalFormatting sqref="H291">
    <cfRule type="cellIs" dxfId="1987" priority="36" operator="equal">
      <formula>"橙色"</formula>
    </cfRule>
    <cfRule type="cellIs" dxfId="1986" priority="37" operator="equal">
      <formula>"橙色"</formula>
    </cfRule>
    <cfRule type="cellIs" dxfId="1985" priority="38" operator="equal">
      <formula>"红色"</formula>
    </cfRule>
    <cfRule type="cellIs" dxfId="1984" priority="39" operator="equal">
      <formula>"紫色"</formula>
    </cfRule>
    <cfRule type="cellIs" dxfId="1983" priority="40" operator="equal">
      <formula>"蓝色"</formula>
    </cfRule>
    <cfRule type="cellIs" dxfId="1982" priority="41" operator="equal">
      <formula>"绿色"</formula>
    </cfRule>
    <cfRule type="cellIs" dxfId="1981" priority="42" operator="equal">
      <formula>"黑色"</formula>
    </cfRule>
  </conditionalFormatting>
  <conditionalFormatting sqref="M291">
    <cfRule type="cellIs" dxfId="1980" priority="29" operator="equal">
      <formula>"橙色"</formula>
    </cfRule>
    <cfRule type="cellIs" dxfId="1979" priority="30" operator="equal">
      <formula>"橙色"</formula>
    </cfRule>
    <cfRule type="cellIs" dxfId="1978" priority="31" operator="equal">
      <formula>"红色"</formula>
    </cfRule>
    <cfRule type="cellIs" dxfId="1977" priority="32" operator="equal">
      <formula>"紫色"</formula>
    </cfRule>
    <cfRule type="cellIs" dxfId="1976" priority="33" operator="equal">
      <formula>"蓝色"</formula>
    </cfRule>
    <cfRule type="cellIs" dxfId="1975" priority="34" operator="equal">
      <formula>"绿色"</formula>
    </cfRule>
    <cfRule type="cellIs" dxfId="1974" priority="35" operator="equal">
      <formula>"黑色"</formula>
    </cfRule>
  </conditionalFormatting>
  <conditionalFormatting sqref="R291">
    <cfRule type="cellIs" dxfId="1973" priority="15" operator="equal">
      <formula>"橙色"</formula>
    </cfRule>
    <cfRule type="cellIs" dxfId="1972" priority="16" operator="equal">
      <formula>"橙色"</formula>
    </cfRule>
    <cfRule type="cellIs" dxfId="1971" priority="17" operator="equal">
      <formula>"红色"</formula>
    </cfRule>
    <cfRule type="cellIs" dxfId="1970" priority="18" operator="equal">
      <formula>"紫色"</formula>
    </cfRule>
    <cfRule type="cellIs" dxfId="1969" priority="19" operator="equal">
      <formula>"蓝色"</formula>
    </cfRule>
    <cfRule type="cellIs" dxfId="1968" priority="20" operator="equal">
      <formula>"绿色"</formula>
    </cfRule>
    <cfRule type="cellIs" dxfId="1967" priority="21" operator="equal">
      <formula>"黑色"</formula>
    </cfRule>
  </conditionalFormatting>
  <conditionalFormatting sqref="C317">
    <cfRule type="cellIs" dxfId="1966" priority="8" operator="equal">
      <formula>"橙色"</formula>
    </cfRule>
    <cfRule type="cellIs" dxfId="1965" priority="9" operator="equal">
      <formula>"橙色"</formula>
    </cfRule>
    <cfRule type="cellIs" dxfId="1964" priority="10" operator="equal">
      <formula>"红色"</formula>
    </cfRule>
    <cfRule type="cellIs" dxfId="1963" priority="11" operator="equal">
      <formula>"紫色"</formula>
    </cfRule>
    <cfRule type="cellIs" dxfId="1962" priority="12" operator="equal">
      <formula>"蓝色"</formula>
    </cfRule>
    <cfRule type="cellIs" dxfId="1961" priority="13" operator="equal">
      <formula>"绿色"</formula>
    </cfRule>
    <cfRule type="cellIs" dxfId="1960" priority="14" operator="equal">
      <formula>"黑色"</formula>
    </cfRule>
  </conditionalFormatting>
  <conditionalFormatting sqref="H317">
    <cfRule type="cellIs" dxfId="1959" priority="1" operator="equal">
      <formula>"橙色"</formula>
    </cfRule>
    <cfRule type="cellIs" dxfId="1958" priority="2" operator="equal">
      <formula>"橙色"</formula>
    </cfRule>
    <cfRule type="cellIs" dxfId="1957" priority="3" operator="equal">
      <formula>"红色"</formula>
    </cfRule>
    <cfRule type="cellIs" dxfId="1956" priority="4" operator="equal">
      <formula>"紫色"</formula>
    </cfRule>
    <cfRule type="cellIs" dxfId="1955" priority="5" operator="equal">
      <formula>"蓝色"</formula>
    </cfRule>
    <cfRule type="cellIs" dxfId="1954" priority="6" operator="equal">
      <formula>"绿色"</formula>
    </cfRule>
    <cfRule type="cellIs" dxfId="1953" priority="7" operator="equal">
      <formula>"黑色"</formula>
    </cfRule>
  </conditionalFormatting>
  <dataValidations count="5">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xr:uid="{00000000-0002-0000-01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xr:uid="{00000000-0002-0000-01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xr:uid="{00000000-0002-0000-0100-000002000000}"/>
    <dataValidation type="list" allowBlank="1" showInputMessage="1" showErrorMessage="1" sqref="E238" xr:uid="{00000000-0002-0000-0100-000003000000}">
      <formula1>"0,10,20,30,40,50,60,70,80,90,100,110,120,130,140,150,160,170,180,190,200,210,220,230,240,250,260,270,280,290,300,310,320,330,340,350,360,370,380,390,400,410,420,430,440,450,460,470,480,490,500,800"</formula1>
    </dataValidation>
    <dataValidation type="list" allowBlank="1" showInputMessage="1" showErrorMessage="1" sqref="E4 J4 O4 T4 E30 J30 O30 T30 E56 J56 O56 T56 E82 J82 O82 T82 E108 J108 O108 T108 E134 J134 O134 T134 E160 J160 O160 T160 E186 J186 O186 T186 E212 J212 O212 T212 J238 O238 T238 E264 J264 O264 T264 E290 J290 O290 T290 E316 J316" xr:uid="{00000000-0002-0000-0100-000004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63"/>
  <sheetViews>
    <sheetView topLeftCell="A330" workbookViewId="0">
      <selection activeCell="K351" sqref="K351"/>
    </sheetView>
  </sheetViews>
  <sheetFormatPr defaultColWidth="8.875" defaultRowHeight="12" customHeight="1" x14ac:dyDescent="0.15"/>
  <cols>
    <col min="1" max="16384" width="8.875" style="1"/>
  </cols>
  <sheetData>
    <row r="2" spans="2:20" ht="12" customHeight="1" x14ac:dyDescent="0.15">
      <c r="B2" s="2" t="s">
        <v>364</v>
      </c>
      <c r="C2" s="3" t="s">
        <v>43</v>
      </c>
      <c r="D2" s="4" t="s">
        <v>365</v>
      </c>
      <c r="E2" s="5" t="str">
        <f>E3</f>
        <v>野太刀</v>
      </c>
      <c r="F2" s="101"/>
      <c r="G2" s="2" t="s">
        <v>364</v>
      </c>
      <c r="H2" s="102" t="s">
        <v>29</v>
      </c>
      <c r="I2" s="4" t="s">
        <v>365</v>
      </c>
      <c r="J2" s="5" t="str">
        <f>J3</f>
        <v>异形刀</v>
      </c>
      <c r="K2" s="101"/>
      <c r="L2" s="2" t="s">
        <v>364</v>
      </c>
      <c r="M2" s="3" t="s">
        <v>96</v>
      </c>
      <c r="N2" s="4" t="s">
        <v>365</v>
      </c>
      <c r="O2" s="5" t="str">
        <f>O3</f>
        <v>宽刃大刀</v>
      </c>
      <c r="P2" s="101"/>
      <c r="Q2" s="2" t="s">
        <v>364</v>
      </c>
      <c r="R2" s="3" t="s">
        <v>109</v>
      </c>
      <c r="S2" s="4" t="s">
        <v>365</v>
      </c>
      <c r="T2" s="5" t="str">
        <f>T3</f>
        <v>太刀</v>
      </c>
    </row>
    <row r="3" spans="2:20" ht="12" customHeight="1" x14ac:dyDescent="0.15">
      <c r="B3" s="6" t="s">
        <v>366</v>
      </c>
      <c r="C3" s="7" t="s">
        <v>367</v>
      </c>
      <c r="D3" s="7" t="s">
        <v>368</v>
      </c>
      <c r="E3" s="8" t="s">
        <v>560</v>
      </c>
      <c r="F3" s="101"/>
      <c r="G3" s="6" t="s">
        <v>366</v>
      </c>
      <c r="H3" s="7" t="s">
        <v>367</v>
      </c>
      <c r="I3" s="7" t="s">
        <v>368</v>
      </c>
      <c r="J3" s="8" t="s">
        <v>561</v>
      </c>
      <c r="K3" s="101"/>
      <c r="L3" s="6" t="s">
        <v>366</v>
      </c>
      <c r="M3" s="7" t="s">
        <v>367</v>
      </c>
      <c r="N3" s="7" t="s">
        <v>368</v>
      </c>
      <c r="O3" s="8" t="s">
        <v>562</v>
      </c>
      <c r="P3" s="101"/>
      <c r="Q3" s="6" t="s">
        <v>366</v>
      </c>
      <c r="R3" s="7" t="s">
        <v>367</v>
      </c>
      <c r="S3" s="7" t="s">
        <v>368</v>
      </c>
      <c r="T3" s="8" t="s">
        <v>563</v>
      </c>
    </row>
    <row r="4" spans="2:20" ht="12" customHeight="1" x14ac:dyDescent="0.15">
      <c r="B4" s="6" t="s">
        <v>370</v>
      </c>
      <c r="C4" s="9" t="str">
        <f>IF(E4/10&lt;1,"",E4/10&amp;"D5")&amp;IF(E5/5&lt;1,"","+"&amp;INT(E5/5))</f>
        <v>9D5+3</v>
      </c>
      <c r="D4" s="10" t="s">
        <v>371</v>
      </c>
      <c r="E4" s="11">
        <v>90</v>
      </c>
      <c r="F4" s="101"/>
      <c r="G4" s="6" t="s">
        <v>370</v>
      </c>
      <c r="H4" s="9" t="str">
        <f>IF(J4/10&lt;1,"",J4/10&amp;"D5")&amp;IF(J5/5&lt;1,"","+"&amp;INT(J5/5))</f>
        <v>12D5+9</v>
      </c>
      <c r="I4" s="10" t="s">
        <v>371</v>
      </c>
      <c r="J4" s="11">
        <v>120</v>
      </c>
      <c r="K4" s="101"/>
      <c r="L4" s="6" t="s">
        <v>370</v>
      </c>
      <c r="M4" s="9" t="str">
        <f>IF(O4/10&lt;1,"",O4/10&amp;"D5")&amp;IF(O5/5&lt;1,"","+"&amp;INT(O5/5))</f>
        <v>17D5+6</v>
      </c>
      <c r="N4" s="10" t="s">
        <v>371</v>
      </c>
      <c r="O4" s="11">
        <v>170</v>
      </c>
      <c r="P4" s="101"/>
      <c r="Q4" s="6" t="s">
        <v>370</v>
      </c>
      <c r="R4" s="9" t="str">
        <f>IF(T4/10&lt;1,"",T4/10&amp;"D5")&amp;IF(T5/5&lt;1,"","+"&amp;INT(T5/5))</f>
        <v>20D5+2</v>
      </c>
      <c r="S4" s="10" t="s">
        <v>371</v>
      </c>
      <c r="T4" s="11">
        <v>200</v>
      </c>
    </row>
    <row r="5" spans="2:20" ht="12" customHeight="1" x14ac:dyDescent="0.15">
      <c r="B5" s="6" t="s">
        <v>372</v>
      </c>
      <c r="C5" s="12" t="str">
        <f>LOOKUP(C6,{0,201,401,601,901,1201,1501;"黑色","绿色","蓝色","紫色","红色","橙色","金色"})</f>
        <v>黑色</v>
      </c>
      <c r="D5" s="10" t="s">
        <v>373</v>
      </c>
      <c r="E5" s="13">
        <v>18</v>
      </c>
      <c r="F5" s="101"/>
      <c r="G5" s="6" t="s">
        <v>372</v>
      </c>
      <c r="H5" s="12" t="str">
        <f>LOOKUP(H6,{0,201,401,601,901,1201,1501;"黑色","绿色","蓝色","紫色","红色","橙色","金色"})</f>
        <v>黑色</v>
      </c>
      <c r="I5" s="10" t="s">
        <v>373</v>
      </c>
      <c r="J5" s="13">
        <v>45</v>
      </c>
      <c r="K5" s="101"/>
      <c r="L5" s="6" t="s">
        <v>372</v>
      </c>
      <c r="M5" s="12" t="str">
        <f>LOOKUP(M6,{0,201,401,601,901,1201,1501;"黑色","绿色","蓝色","紫色","红色","橙色","金色"})</f>
        <v>绿色</v>
      </c>
      <c r="N5" s="10" t="s">
        <v>373</v>
      </c>
      <c r="O5" s="13">
        <v>30</v>
      </c>
      <c r="P5" s="101"/>
      <c r="Q5" s="6" t="s">
        <v>372</v>
      </c>
      <c r="R5" s="12" t="str">
        <f>LOOKUP(R6,{0,201,401,601,901,1201,1501;"黑色","绿色","蓝色","紫色","红色","橙色","金色"})</f>
        <v>蓝色</v>
      </c>
      <c r="S5" s="10" t="s">
        <v>373</v>
      </c>
      <c r="T5" s="13">
        <v>10</v>
      </c>
    </row>
    <row r="6" spans="2:20" ht="12" customHeight="1" x14ac:dyDescent="0.15">
      <c r="B6" s="6" t="s">
        <v>374</v>
      </c>
      <c r="C6" s="12">
        <f>C14+E4</f>
        <v>190</v>
      </c>
      <c r="D6" s="10" t="s">
        <v>375</v>
      </c>
      <c r="E6" s="13">
        <v>12</v>
      </c>
      <c r="F6" s="101"/>
      <c r="G6" s="6" t="s">
        <v>374</v>
      </c>
      <c r="H6" s="12">
        <f>H14+J4</f>
        <v>120</v>
      </c>
      <c r="I6" s="10" t="s">
        <v>375</v>
      </c>
      <c r="J6" s="13">
        <v>14</v>
      </c>
      <c r="K6" s="101"/>
      <c r="L6" s="6" t="s">
        <v>374</v>
      </c>
      <c r="M6" s="12">
        <f>M14+O4</f>
        <v>270</v>
      </c>
      <c r="N6" s="10" t="s">
        <v>375</v>
      </c>
      <c r="O6" s="13">
        <v>16</v>
      </c>
      <c r="P6" s="101"/>
      <c r="Q6" s="6" t="s">
        <v>374</v>
      </c>
      <c r="R6" s="12">
        <f>R14+T4</f>
        <v>500</v>
      </c>
      <c r="S6" s="10" t="s">
        <v>375</v>
      </c>
      <c r="T6" s="13">
        <v>8</v>
      </c>
    </row>
    <row r="7" spans="2:20" ht="12" customHeight="1" x14ac:dyDescent="0.15">
      <c r="B7" s="14" t="s">
        <v>376</v>
      </c>
      <c r="C7" s="15">
        <f>C6*20</f>
        <v>3800</v>
      </c>
      <c r="D7" s="16" t="s">
        <v>377</v>
      </c>
      <c r="E7" s="17">
        <f>C6</f>
        <v>190</v>
      </c>
      <c r="F7" s="101"/>
      <c r="G7" s="14" t="s">
        <v>376</v>
      </c>
      <c r="H7" s="15">
        <f>H6*20</f>
        <v>2400</v>
      </c>
      <c r="I7" s="16" t="s">
        <v>377</v>
      </c>
      <c r="J7" s="17">
        <f>H6</f>
        <v>120</v>
      </c>
      <c r="K7" s="101"/>
      <c r="L7" s="14" t="s">
        <v>376</v>
      </c>
      <c r="M7" s="15">
        <f>M6*20</f>
        <v>5400</v>
      </c>
      <c r="N7" s="16" t="s">
        <v>377</v>
      </c>
      <c r="O7" s="17">
        <f>M6</f>
        <v>270</v>
      </c>
      <c r="P7" s="101"/>
      <c r="Q7" s="14" t="s">
        <v>376</v>
      </c>
      <c r="R7" s="15">
        <f>R6*20</f>
        <v>10000</v>
      </c>
      <c r="S7" s="16" t="s">
        <v>377</v>
      </c>
      <c r="T7" s="17">
        <f>R6</f>
        <v>500</v>
      </c>
    </row>
    <row r="8" spans="2:20" ht="12" customHeight="1" x14ac:dyDescent="0.15">
      <c r="B8" s="136" t="s">
        <v>564</v>
      </c>
      <c r="C8" s="137"/>
      <c r="D8" s="140" t="s">
        <v>565</v>
      </c>
      <c r="E8" s="141"/>
      <c r="F8" s="101"/>
      <c r="G8" s="136" t="s">
        <v>384</v>
      </c>
      <c r="H8" s="137"/>
      <c r="I8" s="140" t="s">
        <v>566</v>
      </c>
      <c r="J8" s="141"/>
      <c r="K8" s="101"/>
      <c r="L8" s="136" t="s">
        <v>567</v>
      </c>
      <c r="M8" s="137"/>
      <c r="N8" s="140" t="s">
        <v>568</v>
      </c>
      <c r="O8" s="141"/>
      <c r="P8" s="101"/>
      <c r="Q8" s="136" t="s">
        <v>569</v>
      </c>
      <c r="R8" s="137"/>
      <c r="S8" s="140" t="s">
        <v>570</v>
      </c>
      <c r="T8" s="141"/>
    </row>
    <row r="9" spans="2:20" ht="12" customHeight="1" x14ac:dyDescent="0.15">
      <c r="B9" s="136"/>
      <c r="C9" s="137"/>
      <c r="D9" s="140"/>
      <c r="E9" s="141"/>
      <c r="F9" s="101"/>
      <c r="G9" s="136"/>
      <c r="H9" s="137"/>
      <c r="I9" s="140"/>
      <c r="J9" s="141"/>
      <c r="K9" s="101"/>
      <c r="L9" s="136"/>
      <c r="M9" s="137"/>
      <c r="N9" s="140"/>
      <c r="O9" s="141"/>
      <c r="P9" s="101"/>
      <c r="Q9" s="136"/>
      <c r="R9" s="137"/>
      <c r="S9" s="140"/>
      <c r="T9" s="141"/>
    </row>
    <row r="10" spans="2:20" ht="12" customHeight="1" x14ac:dyDescent="0.15">
      <c r="B10" s="136"/>
      <c r="C10" s="137"/>
      <c r="D10" s="140"/>
      <c r="E10" s="141"/>
      <c r="F10" s="101"/>
      <c r="G10" s="136"/>
      <c r="H10" s="137"/>
      <c r="I10" s="140"/>
      <c r="J10" s="141"/>
      <c r="K10" s="101"/>
      <c r="L10" s="136"/>
      <c r="M10" s="137"/>
      <c r="N10" s="140"/>
      <c r="O10" s="141"/>
      <c r="P10" s="101"/>
      <c r="Q10" s="136"/>
      <c r="R10" s="137"/>
      <c r="S10" s="140"/>
      <c r="T10" s="141"/>
    </row>
    <row r="11" spans="2:20" ht="12" customHeight="1" x14ac:dyDescent="0.15">
      <c r="B11" s="136"/>
      <c r="C11" s="137"/>
      <c r="D11" s="140"/>
      <c r="E11" s="141"/>
      <c r="F11" s="101"/>
      <c r="G11" s="136"/>
      <c r="H11" s="137"/>
      <c r="I11" s="140"/>
      <c r="J11" s="141"/>
      <c r="K11" s="101"/>
      <c r="L11" s="136"/>
      <c r="M11" s="137"/>
      <c r="N11" s="140"/>
      <c r="O11" s="141"/>
      <c r="P11" s="101"/>
      <c r="Q11" s="136"/>
      <c r="R11" s="137"/>
      <c r="S11" s="140"/>
      <c r="T11" s="141"/>
    </row>
    <row r="12" spans="2:20" ht="12" customHeight="1" x14ac:dyDescent="0.15">
      <c r="B12" s="136"/>
      <c r="C12" s="137"/>
      <c r="D12" s="140"/>
      <c r="E12" s="141"/>
      <c r="F12" s="101"/>
      <c r="G12" s="136"/>
      <c r="H12" s="137"/>
      <c r="I12" s="140"/>
      <c r="J12" s="141"/>
      <c r="K12" s="101"/>
      <c r="L12" s="136"/>
      <c r="M12" s="137"/>
      <c r="N12" s="140"/>
      <c r="O12" s="141"/>
      <c r="P12" s="101"/>
      <c r="Q12" s="136"/>
      <c r="R12" s="137"/>
      <c r="S12" s="140"/>
      <c r="T12" s="141"/>
    </row>
    <row r="13" spans="2:20" ht="12" customHeight="1" x14ac:dyDescent="0.15">
      <c r="B13" s="138"/>
      <c r="C13" s="139"/>
      <c r="D13" s="140"/>
      <c r="E13" s="141"/>
      <c r="F13" s="101"/>
      <c r="G13" s="138"/>
      <c r="H13" s="139"/>
      <c r="I13" s="140"/>
      <c r="J13" s="141"/>
      <c r="K13" s="101"/>
      <c r="L13" s="138"/>
      <c r="M13" s="139"/>
      <c r="N13" s="140"/>
      <c r="O13" s="141"/>
      <c r="P13" s="101"/>
      <c r="Q13" s="138"/>
      <c r="R13" s="139"/>
      <c r="S13" s="140"/>
      <c r="T13" s="141"/>
    </row>
    <row r="14" spans="2:20" ht="12" customHeight="1" x14ac:dyDescent="0.15">
      <c r="B14" s="14" t="s">
        <v>386</v>
      </c>
      <c r="C14" s="18">
        <v>100</v>
      </c>
      <c r="D14" s="139"/>
      <c r="E14" s="142"/>
      <c r="F14" s="101"/>
      <c r="G14" s="14" t="s">
        <v>386</v>
      </c>
      <c r="H14" s="18">
        <v>0</v>
      </c>
      <c r="I14" s="139"/>
      <c r="J14" s="142"/>
      <c r="K14" s="101"/>
      <c r="L14" s="14" t="s">
        <v>386</v>
      </c>
      <c r="M14" s="18">
        <v>100</v>
      </c>
      <c r="N14" s="139"/>
      <c r="O14" s="142"/>
      <c r="P14" s="101"/>
      <c r="Q14" s="14" t="s">
        <v>386</v>
      </c>
      <c r="R14" s="18">
        <v>300</v>
      </c>
      <c r="S14" s="139"/>
      <c r="T14" s="142"/>
    </row>
    <row r="15" spans="2:20" ht="12" customHeight="1" x14ac:dyDescent="0.15">
      <c r="B15" s="143"/>
      <c r="C15" s="144"/>
      <c r="D15" s="144"/>
      <c r="E15" s="145"/>
      <c r="F15" s="101"/>
      <c r="G15" s="143" t="s">
        <v>571</v>
      </c>
      <c r="H15" s="144"/>
      <c r="I15" s="144"/>
      <c r="J15" s="145"/>
      <c r="K15" s="101"/>
      <c r="L15" s="143"/>
      <c r="M15" s="144"/>
      <c r="N15" s="144"/>
      <c r="O15" s="145"/>
      <c r="P15" s="101"/>
      <c r="Q15" s="143"/>
      <c r="R15" s="144"/>
      <c r="S15" s="144"/>
      <c r="T15" s="145"/>
    </row>
    <row r="16" spans="2:20" ht="12" customHeight="1" x14ac:dyDescent="0.15">
      <c r="B16" s="146"/>
      <c r="C16" s="147"/>
      <c r="D16" s="147"/>
      <c r="E16" s="148"/>
      <c r="F16" s="101"/>
      <c r="G16" s="146"/>
      <c r="H16" s="147"/>
      <c r="I16" s="147"/>
      <c r="J16" s="148"/>
      <c r="K16" s="101"/>
      <c r="L16" s="146"/>
      <c r="M16" s="147"/>
      <c r="N16" s="147"/>
      <c r="O16" s="148"/>
      <c r="P16" s="101"/>
      <c r="Q16" s="146"/>
      <c r="R16" s="147"/>
      <c r="S16" s="147"/>
      <c r="T16" s="148"/>
    </row>
    <row r="17" spans="2:20" ht="12" customHeight="1" x14ac:dyDescent="0.15">
      <c r="B17" s="146"/>
      <c r="C17" s="147"/>
      <c r="D17" s="147"/>
      <c r="E17" s="148"/>
      <c r="F17" s="101"/>
      <c r="G17" s="146"/>
      <c r="H17" s="147"/>
      <c r="I17" s="147"/>
      <c r="J17" s="148"/>
      <c r="K17" s="101"/>
      <c r="L17" s="146"/>
      <c r="M17" s="147"/>
      <c r="N17" s="147"/>
      <c r="O17" s="148"/>
      <c r="P17" s="101"/>
      <c r="Q17" s="146"/>
      <c r="R17" s="147"/>
      <c r="S17" s="147"/>
      <c r="T17" s="148"/>
    </row>
    <row r="18" spans="2:20" ht="12" customHeight="1" x14ac:dyDescent="0.15">
      <c r="B18" s="146"/>
      <c r="C18" s="147"/>
      <c r="D18" s="147"/>
      <c r="E18" s="148"/>
      <c r="F18" s="101"/>
      <c r="G18" s="146"/>
      <c r="H18" s="147"/>
      <c r="I18" s="147"/>
      <c r="J18" s="148"/>
      <c r="K18" s="101"/>
      <c r="L18" s="146"/>
      <c r="M18" s="147"/>
      <c r="N18" s="147"/>
      <c r="O18" s="148"/>
      <c r="P18" s="101"/>
      <c r="Q18" s="146"/>
      <c r="R18" s="147"/>
      <c r="S18" s="147"/>
      <c r="T18" s="148"/>
    </row>
    <row r="19" spans="2:20" ht="12" customHeight="1" x14ac:dyDescent="0.15">
      <c r="B19" s="146"/>
      <c r="C19" s="147"/>
      <c r="D19" s="147"/>
      <c r="E19" s="148"/>
      <c r="F19" s="101"/>
      <c r="G19" s="146"/>
      <c r="H19" s="147"/>
      <c r="I19" s="147"/>
      <c r="J19" s="148"/>
      <c r="K19" s="101"/>
      <c r="L19" s="146"/>
      <c r="M19" s="147"/>
      <c r="N19" s="147"/>
      <c r="O19" s="148"/>
      <c r="P19" s="101"/>
      <c r="Q19" s="146"/>
      <c r="R19" s="147"/>
      <c r="S19" s="147"/>
      <c r="T19" s="148"/>
    </row>
    <row r="20" spans="2:20" ht="12" customHeight="1" x14ac:dyDescent="0.15">
      <c r="B20" s="146"/>
      <c r="C20" s="147"/>
      <c r="D20" s="147"/>
      <c r="E20" s="148"/>
      <c r="F20" s="101"/>
      <c r="G20" s="146"/>
      <c r="H20" s="147"/>
      <c r="I20" s="147"/>
      <c r="J20" s="148"/>
      <c r="K20" s="101"/>
      <c r="L20" s="146"/>
      <c r="M20" s="147"/>
      <c r="N20" s="147"/>
      <c r="O20" s="148"/>
      <c r="P20" s="101"/>
      <c r="Q20" s="146"/>
      <c r="R20" s="147"/>
      <c r="S20" s="147"/>
      <c r="T20" s="148"/>
    </row>
    <row r="21" spans="2:20" ht="12" customHeight="1" x14ac:dyDescent="0.15">
      <c r="B21" s="146"/>
      <c r="C21" s="147"/>
      <c r="D21" s="147"/>
      <c r="E21" s="148"/>
      <c r="F21" s="101"/>
      <c r="G21" s="146"/>
      <c r="H21" s="147"/>
      <c r="I21" s="147"/>
      <c r="J21" s="148"/>
      <c r="K21" s="101"/>
      <c r="L21" s="146"/>
      <c r="M21" s="147"/>
      <c r="N21" s="147"/>
      <c r="O21" s="148"/>
      <c r="P21" s="101"/>
      <c r="Q21" s="146"/>
      <c r="R21" s="147"/>
      <c r="S21" s="147"/>
      <c r="T21" s="148"/>
    </row>
    <row r="22" spans="2:20" ht="12" customHeight="1" x14ac:dyDescent="0.15">
      <c r="B22" s="146"/>
      <c r="C22" s="147"/>
      <c r="D22" s="147"/>
      <c r="E22" s="148"/>
      <c r="F22" s="101"/>
      <c r="G22" s="146"/>
      <c r="H22" s="147"/>
      <c r="I22" s="147"/>
      <c r="J22" s="148"/>
      <c r="K22" s="101"/>
      <c r="L22" s="146"/>
      <c r="M22" s="147"/>
      <c r="N22" s="147"/>
      <c r="O22" s="148"/>
      <c r="P22" s="101"/>
      <c r="Q22" s="146"/>
      <c r="R22" s="147"/>
      <c r="S22" s="147"/>
      <c r="T22" s="148"/>
    </row>
    <row r="23" spans="2:20" ht="12" customHeight="1" x14ac:dyDescent="0.15">
      <c r="B23" s="146"/>
      <c r="C23" s="147"/>
      <c r="D23" s="147"/>
      <c r="E23" s="148"/>
      <c r="F23" s="101"/>
      <c r="G23" s="146"/>
      <c r="H23" s="147"/>
      <c r="I23" s="147"/>
      <c r="J23" s="148"/>
      <c r="K23" s="101"/>
      <c r="L23" s="146"/>
      <c r="M23" s="147"/>
      <c r="N23" s="147"/>
      <c r="O23" s="148"/>
      <c r="P23" s="101"/>
      <c r="Q23" s="146"/>
      <c r="R23" s="147"/>
      <c r="S23" s="147"/>
      <c r="T23" s="148"/>
    </row>
    <row r="24" spans="2:20" ht="12" customHeight="1" x14ac:dyDescent="0.15">
      <c r="B24" s="146"/>
      <c r="C24" s="147"/>
      <c r="D24" s="147"/>
      <c r="E24" s="148"/>
      <c r="F24" s="101"/>
      <c r="G24" s="146"/>
      <c r="H24" s="147"/>
      <c r="I24" s="147"/>
      <c r="J24" s="148"/>
      <c r="K24" s="101"/>
      <c r="L24" s="146"/>
      <c r="M24" s="147"/>
      <c r="N24" s="147"/>
      <c r="O24" s="148"/>
      <c r="P24" s="101"/>
      <c r="Q24" s="146"/>
      <c r="R24" s="147"/>
      <c r="S24" s="147"/>
      <c r="T24" s="148"/>
    </row>
    <row r="25" spans="2:20" ht="12" customHeight="1" x14ac:dyDescent="0.15">
      <c r="B25" s="155" t="s">
        <v>572</v>
      </c>
      <c r="C25" s="156"/>
      <c r="D25" s="156"/>
      <c r="E25" s="157"/>
      <c r="F25" s="101"/>
      <c r="G25" s="155" t="s">
        <v>392</v>
      </c>
      <c r="H25" s="156"/>
      <c r="I25" s="156"/>
      <c r="J25" s="157"/>
      <c r="K25" s="101"/>
      <c r="L25" s="155" t="s">
        <v>573</v>
      </c>
      <c r="M25" s="156"/>
      <c r="N25" s="156"/>
      <c r="O25" s="157"/>
      <c r="P25" s="101"/>
      <c r="Q25" s="155" t="s">
        <v>574</v>
      </c>
      <c r="R25" s="156"/>
      <c r="S25" s="156"/>
      <c r="T25" s="157"/>
    </row>
    <row r="28" spans="2:20" ht="12" customHeight="1" x14ac:dyDescent="0.15">
      <c r="B28" s="2" t="s">
        <v>364</v>
      </c>
      <c r="C28" s="3" t="s">
        <v>83</v>
      </c>
      <c r="D28" s="4" t="s">
        <v>365</v>
      </c>
      <c r="E28" s="5" t="str">
        <f>E29</f>
        <v>野太刀</v>
      </c>
      <c r="F28" s="101"/>
      <c r="G28" s="2" t="s">
        <v>364</v>
      </c>
      <c r="H28" s="3" t="s">
        <v>57</v>
      </c>
      <c r="I28" s="4" t="s">
        <v>365</v>
      </c>
      <c r="J28" s="5" t="str">
        <f>J29</f>
        <v>野太刀</v>
      </c>
      <c r="K28" s="101"/>
      <c r="L28" s="2" t="s">
        <v>364</v>
      </c>
      <c r="M28" s="3" t="s">
        <v>294</v>
      </c>
      <c r="N28" s="4" t="s">
        <v>365</v>
      </c>
      <c r="O28" s="5" t="str">
        <f>O29</f>
        <v>太刀</v>
      </c>
      <c r="P28" s="101"/>
      <c r="Q28" s="2" t="s">
        <v>364</v>
      </c>
      <c r="R28" s="3" t="s">
        <v>302</v>
      </c>
      <c r="S28" s="4" t="s">
        <v>365</v>
      </c>
      <c r="T28" s="5" t="str">
        <f>T29</f>
        <v>打刀</v>
      </c>
    </row>
    <row r="29" spans="2:20" ht="12" customHeight="1" x14ac:dyDescent="0.15">
      <c r="B29" s="6" t="s">
        <v>366</v>
      </c>
      <c r="C29" s="7" t="s">
        <v>367</v>
      </c>
      <c r="D29" s="7" t="s">
        <v>368</v>
      </c>
      <c r="E29" s="8" t="s">
        <v>560</v>
      </c>
      <c r="F29" s="101"/>
      <c r="G29" s="6" t="s">
        <v>366</v>
      </c>
      <c r="H29" s="7" t="s">
        <v>367</v>
      </c>
      <c r="I29" s="7" t="s">
        <v>368</v>
      </c>
      <c r="J29" s="8" t="s">
        <v>560</v>
      </c>
      <c r="K29" s="101"/>
      <c r="L29" s="6" t="s">
        <v>366</v>
      </c>
      <c r="M29" s="7" t="s">
        <v>367</v>
      </c>
      <c r="N29" s="7" t="s">
        <v>368</v>
      </c>
      <c r="O29" s="8" t="s">
        <v>563</v>
      </c>
      <c r="P29" s="101"/>
      <c r="Q29" s="6" t="s">
        <v>366</v>
      </c>
      <c r="R29" s="7" t="s">
        <v>367</v>
      </c>
      <c r="S29" s="7" t="s">
        <v>368</v>
      </c>
      <c r="T29" s="8" t="s">
        <v>575</v>
      </c>
    </row>
    <row r="30" spans="2:20" ht="12" customHeight="1" x14ac:dyDescent="0.15">
      <c r="B30" s="6" t="s">
        <v>370</v>
      </c>
      <c r="C30" s="9" t="str">
        <f>IF(E30/10&lt;1,"",E30/10&amp;"D5")&amp;IF(E31/5&lt;1,"","+"&amp;INT(E31/5))</f>
        <v>12D5+4</v>
      </c>
      <c r="D30" s="10" t="s">
        <v>371</v>
      </c>
      <c r="E30" s="11">
        <v>120</v>
      </c>
      <c r="F30" s="101"/>
      <c r="G30" s="6" t="s">
        <v>370</v>
      </c>
      <c r="H30" s="9" t="str">
        <f>IF(J30/10&lt;1,"",J30/10&amp;"D5")&amp;IF(J31/5&lt;1,"","+"&amp;INT(J31/5))</f>
        <v>+2</v>
      </c>
      <c r="I30" s="10" t="s">
        <v>371</v>
      </c>
      <c r="J30" s="11">
        <v>0</v>
      </c>
      <c r="K30" s="101"/>
      <c r="L30" s="6" t="s">
        <v>370</v>
      </c>
      <c r="M30" s="9" t="str">
        <f>IF(O30/10&lt;1,"",O30/10&amp;"D5")&amp;IF(O31/5&lt;1,"","+"&amp;INT(O31/5))</f>
        <v>35D5+4</v>
      </c>
      <c r="N30" s="10" t="s">
        <v>371</v>
      </c>
      <c r="O30" s="11">
        <v>350</v>
      </c>
      <c r="P30" s="101"/>
      <c r="Q30" s="6" t="s">
        <v>370</v>
      </c>
      <c r="R30" s="9" t="str">
        <f>IF(T30/10&lt;1,"",T30/10&amp;"D5")&amp;IF(T31/5&lt;1,"","+"&amp;INT(T31/5))</f>
        <v>9D5+8</v>
      </c>
      <c r="S30" s="10" t="s">
        <v>371</v>
      </c>
      <c r="T30" s="11">
        <v>90</v>
      </c>
    </row>
    <row r="31" spans="2:20" ht="12" customHeight="1" x14ac:dyDescent="0.15">
      <c r="B31" s="6" t="s">
        <v>372</v>
      </c>
      <c r="C31" s="12" t="str">
        <f>LOOKUP(C32,{0,201,401,601,901,1201,1501;"黑色","绿色","蓝色","紫色","红色","橙色","金色"})</f>
        <v>绿色</v>
      </c>
      <c r="D31" s="10" t="s">
        <v>373</v>
      </c>
      <c r="E31" s="13">
        <v>20</v>
      </c>
      <c r="F31" s="101"/>
      <c r="G31" s="6" t="s">
        <v>372</v>
      </c>
      <c r="H31" s="12" t="str">
        <f>LOOKUP(H32,{0,201,401,601,901,1201,1501;"黑色","绿色","蓝色","紫色","红色","橙色","金色"})</f>
        <v>黑色</v>
      </c>
      <c r="I31" s="10" t="s">
        <v>373</v>
      </c>
      <c r="J31" s="13">
        <v>14</v>
      </c>
      <c r="K31" s="101"/>
      <c r="L31" s="6" t="s">
        <v>372</v>
      </c>
      <c r="M31" s="12" t="str">
        <f>LOOKUP(M32,{0,201,401,601,901,1201,1501;"黑色","绿色","蓝色","紫色","红色","橙色","金色"})</f>
        <v>红色</v>
      </c>
      <c r="N31" s="10" t="s">
        <v>373</v>
      </c>
      <c r="O31" s="13">
        <v>20</v>
      </c>
      <c r="P31" s="101"/>
      <c r="Q31" s="6" t="s">
        <v>372</v>
      </c>
      <c r="R31" s="12" t="str">
        <f>LOOKUP(R32,{0,201,401,601,901,1201,1501;"黑色","绿色","蓝色","紫色","红色","橙色","金色"})</f>
        <v>红色</v>
      </c>
      <c r="S31" s="10" t="s">
        <v>373</v>
      </c>
      <c r="T31" s="13">
        <v>40</v>
      </c>
    </row>
    <row r="32" spans="2:20" ht="12" customHeight="1" x14ac:dyDescent="0.15">
      <c r="B32" s="6" t="s">
        <v>374</v>
      </c>
      <c r="C32" s="12">
        <f>C40+E30</f>
        <v>220</v>
      </c>
      <c r="D32" s="10" t="s">
        <v>375</v>
      </c>
      <c r="E32" s="13">
        <v>12</v>
      </c>
      <c r="F32" s="101"/>
      <c r="G32" s="6" t="s">
        <v>374</v>
      </c>
      <c r="H32" s="12">
        <f>H40+J30</f>
        <v>200</v>
      </c>
      <c r="I32" s="10" t="s">
        <v>375</v>
      </c>
      <c r="J32" s="13">
        <v>12</v>
      </c>
      <c r="K32" s="101"/>
      <c r="L32" s="6" t="s">
        <v>374</v>
      </c>
      <c r="M32" s="12">
        <f>M40+O30</f>
        <v>950</v>
      </c>
      <c r="N32" s="10" t="s">
        <v>375</v>
      </c>
      <c r="O32" s="13">
        <v>12</v>
      </c>
      <c r="P32" s="101"/>
      <c r="Q32" s="6" t="s">
        <v>374</v>
      </c>
      <c r="R32" s="12">
        <f>R40+T30</f>
        <v>990</v>
      </c>
      <c r="S32" s="10" t="s">
        <v>375</v>
      </c>
      <c r="T32" s="13">
        <v>24</v>
      </c>
    </row>
    <row r="33" spans="2:20" ht="12" customHeight="1" x14ac:dyDescent="0.15">
      <c r="B33" s="14" t="s">
        <v>376</v>
      </c>
      <c r="C33" s="15">
        <f>C32*20</f>
        <v>4400</v>
      </c>
      <c r="D33" s="16" t="s">
        <v>377</v>
      </c>
      <c r="E33" s="17">
        <f>C32</f>
        <v>220</v>
      </c>
      <c r="F33" s="101"/>
      <c r="G33" s="14" t="s">
        <v>376</v>
      </c>
      <c r="H33" s="15">
        <f>H32*20</f>
        <v>4000</v>
      </c>
      <c r="I33" s="16" t="s">
        <v>377</v>
      </c>
      <c r="J33" s="17">
        <f>H32</f>
        <v>200</v>
      </c>
      <c r="K33" s="101"/>
      <c r="L33" s="14" t="s">
        <v>376</v>
      </c>
      <c r="M33" s="15">
        <f>M32*20</f>
        <v>19000</v>
      </c>
      <c r="N33" s="16" t="s">
        <v>377</v>
      </c>
      <c r="O33" s="17">
        <f>M32</f>
        <v>950</v>
      </c>
      <c r="P33" s="101"/>
      <c r="Q33" s="14" t="s">
        <v>376</v>
      </c>
      <c r="R33" s="15">
        <f>R32*20</f>
        <v>19800</v>
      </c>
      <c r="S33" s="16" t="s">
        <v>377</v>
      </c>
      <c r="T33" s="17">
        <f>R32</f>
        <v>990</v>
      </c>
    </row>
    <row r="34" spans="2:20" ht="12" customHeight="1" x14ac:dyDescent="0.15">
      <c r="B34" s="136" t="s">
        <v>564</v>
      </c>
      <c r="C34" s="137"/>
      <c r="D34" s="140" t="s">
        <v>576</v>
      </c>
      <c r="E34" s="141"/>
      <c r="F34" s="101"/>
      <c r="G34" s="136" t="s">
        <v>577</v>
      </c>
      <c r="H34" s="137"/>
      <c r="I34" s="140" t="s">
        <v>578</v>
      </c>
      <c r="J34" s="141"/>
      <c r="K34" s="101"/>
      <c r="L34" s="136" t="s">
        <v>579</v>
      </c>
      <c r="M34" s="137"/>
      <c r="N34" s="140" t="s">
        <v>580</v>
      </c>
      <c r="O34" s="141"/>
      <c r="P34" s="101"/>
      <c r="Q34" s="136" t="s">
        <v>581</v>
      </c>
      <c r="R34" s="137"/>
      <c r="S34" s="140" t="s">
        <v>582</v>
      </c>
      <c r="T34" s="141"/>
    </row>
    <row r="35" spans="2:20" ht="12" customHeight="1" x14ac:dyDescent="0.15">
      <c r="B35" s="136"/>
      <c r="C35" s="137"/>
      <c r="D35" s="140"/>
      <c r="E35" s="141"/>
      <c r="F35" s="101"/>
      <c r="G35" s="136"/>
      <c r="H35" s="137"/>
      <c r="I35" s="140"/>
      <c r="J35" s="141"/>
      <c r="K35" s="101"/>
      <c r="L35" s="136"/>
      <c r="M35" s="137"/>
      <c r="N35" s="140"/>
      <c r="O35" s="141"/>
      <c r="P35" s="101"/>
      <c r="Q35" s="136"/>
      <c r="R35" s="137"/>
      <c r="S35" s="140"/>
      <c r="T35" s="141"/>
    </row>
    <row r="36" spans="2:20" ht="12" customHeight="1" x14ac:dyDescent="0.15">
      <c r="B36" s="136"/>
      <c r="C36" s="137"/>
      <c r="D36" s="140"/>
      <c r="E36" s="141"/>
      <c r="F36" s="101"/>
      <c r="G36" s="136"/>
      <c r="H36" s="137"/>
      <c r="I36" s="140"/>
      <c r="J36" s="141"/>
      <c r="K36" s="101"/>
      <c r="L36" s="136"/>
      <c r="M36" s="137"/>
      <c r="N36" s="140"/>
      <c r="O36" s="141"/>
      <c r="P36" s="101"/>
      <c r="Q36" s="136"/>
      <c r="R36" s="137"/>
      <c r="S36" s="140"/>
      <c r="T36" s="141"/>
    </row>
    <row r="37" spans="2:20" ht="12" customHeight="1" x14ac:dyDescent="0.15">
      <c r="B37" s="136"/>
      <c r="C37" s="137"/>
      <c r="D37" s="140"/>
      <c r="E37" s="141"/>
      <c r="F37" s="101"/>
      <c r="G37" s="136"/>
      <c r="H37" s="137"/>
      <c r="I37" s="140"/>
      <c r="J37" s="141"/>
      <c r="K37" s="101"/>
      <c r="L37" s="136"/>
      <c r="M37" s="137"/>
      <c r="N37" s="140"/>
      <c r="O37" s="141"/>
      <c r="P37" s="101"/>
      <c r="Q37" s="136"/>
      <c r="R37" s="137"/>
      <c r="S37" s="140"/>
      <c r="T37" s="141"/>
    </row>
    <row r="38" spans="2:20" ht="12" customHeight="1" x14ac:dyDescent="0.15">
      <c r="B38" s="136"/>
      <c r="C38" s="137"/>
      <c r="D38" s="140"/>
      <c r="E38" s="141"/>
      <c r="F38" s="101"/>
      <c r="G38" s="136"/>
      <c r="H38" s="137"/>
      <c r="I38" s="140"/>
      <c r="J38" s="141"/>
      <c r="K38" s="101"/>
      <c r="L38" s="136"/>
      <c r="M38" s="137"/>
      <c r="N38" s="140"/>
      <c r="O38" s="141"/>
      <c r="P38" s="101"/>
      <c r="Q38" s="136"/>
      <c r="R38" s="137"/>
      <c r="S38" s="140"/>
      <c r="T38" s="141"/>
    </row>
    <row r="39" spans="2:20" ht="12" customHeight="1" x14ac:dyDescent="0.15">
      <c r="B39" s="138"/>
      <c r="C39" s="139"/>
      <c r="D39" s="140"/>
      <c r="E39" s="141"/>
      <c r="F39" s="101"/>
      <c r="G39" s="138"/>
      <c r="H39" s="139"/>
      <c r="I39" s="140"/>
      <c r="J39" s="141"/>
      <c r="K39" s="101"/>
      <c r="L39" s="138"/>
      <c r="M39" s="139"/>
      <c r="N39" s="140"/>
      <c r="O39" s="141"/>
      <c r="P39" s="101"/>
      <c r="Q39" s="138"/>
      <c r="R39" s="139"/>
      <c r="S39" s="140"/>
      <c r="T39" s="141"/>
    </row>
    <row r="40" spans="2:20" ht="12" customHeight="1" x14ac:dyDescent="0.15">
      <c r="B40" s="14" t="s">
        <v>386</v>
      </c>
      <c r="C40" s="18">
        <v>100</v>
      </c>
      <c r="D40" s="139"/>
      <c r="E40" s="142"/>
      <c r="F40" s="101"/>
      <c r="G40" s="14" t="s">
        <v>386</v>
      </c>
      <c r="H40" s="18">
        <v>200</v>
      </c>
      <c r="I40" s="139"/>
      <c r="J40" s="142"/>
      <c r="K40" s="101"/>
      <c r="L40" s="14" t="s">
        <v>386</v>
      </c>
      <c r="M40" s="18">
        <v>600</v>
      </c>
      <c r="N40" s="139"/>
      <c r="O40" s="142"/>
      <c r="P40" s="101"/>
      <c r="Q40" s="14" t="s">
        <v>386</v>
      </c>
      <c r="R40" s="18">
        <v>900</v>
      </c>
      <c r="S40" s="139"/>
      <c r="T40" s="142"/>
    </row>
    <row r="41" spans="2:20" ht="12" customHeight="1" x14ac:dyDescent="0.15">
      <c r="B41" s="143" t="s">
        <v>479</v>
      </c>
      <c r="C41" s="144"/>
      <c r="D41" s="144"/>
      <c r="E41" s="145"/>
      <c r="F41" s="101"/>
      <c r="G41" s="143"/>
      <c r="H41" s="144"/>
      <c r="I41" s="144"/>
      <c r="J41" s="145"/>
      <c r="K41" s="101"/>
      <c r="L41" s="143"/>
      <c r="M41" s="144"/>
      <c r="N41" s="144"/>
      <c r="O41" s="145"/>
      <c r="P41" s="101"/>
      <c r="Q41" s="143" t="s">
        <v>583</v>
      </c>
      <c r="R41" s="144"/>
      <c r="S41" s="144"/>
      <c r="T41" s="145"/>
    </row>
    <row r="42" spans="2:20" ht="12" customHeight="1" x14ac:dyDescent="0.15">
      <c r="B42" s="146"/>
      <c r="C42" s="147"/>
      <c r="D42" s="147"/>
      <c r="E42" s="148"/>
      <c r="F42" s="101"/>
      <c r="G42" s="146"/>
      <c r="H42" s="147"/>
      <c r="I42" s="147"/>
      <c r="J42" s="148"/>
      <c r="K42" s="101"/>
      <c r="L42" s="146"/>
      <c r="M42" s="147"/>
      <c r="N42" s="147"/>
      <c r="O42" s="148"/>
      <c r="P42" s="101"/>
      <c r="Q42" s="146"/>
      <c r="R42" s="147"/>
      <c r="S42" s="147"/>
      <c r="T42" s="148"/>
    </row>
    <row r="43" spans="2:20" ht="12" customHeight="1" x14ac:dyDescent="0.15">
      <c r="B43" s="146"/>
      <c r="C43" s="147"/>
      <c r="D43" s="147"/>
      <c r="E43" s="148"/>
      <c r="F43" s="101"/>
      <c r="G43" s="146"/>
      <c r="H43" s="147"/>
      <c r="I43" s="147"/>
      <c r="J43" s="148"/>
      <c r="K43" s="101"/>
      <c r="L43" s="146"/>
      <c r="M43" s="147"/>
      <c r="N43" s="147"/>
      <c r="O43" s="148"/>
      <c r="P43" s="101"/>
      <c r="Q43" s="146"/>
      <c r="R43" s="147"/>
      <c r="S43" s="147"/>
      <c r="T43" s="148"/>
    </row>
    <row r="44" spans="2:20" ht="12" customHeight="1" x14ac:dyDescent="0.15">
      <c r="B44" s="146"/>
      <c r="C44" s="147"/>
      <c r="D44" s="147"/>
      <c r="E44" s="148"/>
      <c r="F44" s="101"/>
      <c r="G44" s="146"/>
      <c r="H44" s="147"/>
      <c r="I44" s="147"/>
      <c r="J44" s="148"/>
      <c r="K44" s="101"/>
      <c r="L44" s="146"/>
      <c r="M44" s="147"/>
      <c r="N44" s="147"/>
      <c r="O44" s="148"/>
      <c r="P44" s="101"/>
      <c r="Q44" s="146"/>
      <c r="R44" s="147"/>
      <c r="S44" s="147"/>
      <c r="T44" s="148"/>
    </row>
    <row r="45" spans="2:20" ht="12" customHeight="1" x14ac:dyDescent="0.15">
      <c r="B45" s="146"/>
      <c r="C45" s="147"/>
      <c r="D45" s="147"/>
      <c r="E45" s="148"/>
      <c r="F45" s="101"/>
      <c r="G45" s="146"/>
      <c r="H45" s="147"/>
      <c r="I45" s="147"/>
      <c r="J45" s="148"/>
      <c r="K45" s="101"/>
      <c r="L45" s="146"/>
      <c r="M45" s="147"/>
      <c r="N45" s="147"/>
      <c r="O45" s="148"/>
      <c r="P45" s="101"/>
      <c r="Q45" s="146"/>
      <c r="R45" s="147"/>
      <c r="S45" s="147"/>
      <c r="T45" s="148"/>
    </row>
    <row r="46" spans="2:20" ht="12" customHeight="1" x14ac:dyDescent="0.15">
      <c r="B46" s="146"/>
      <c r="C46" s="147"/>
      <c r="D46" s="147"/>
      <c r="E46" s="148"/>
      <c r="F46" s="101"/>
      <c r="G46" s="146"/>
      <c r="H46" s="147"/>
      <c r="I46" s="147"/>
      <c r="J46" s="148"/>
      <c r="K46" s="101"/>
      <c r="L46" s="146"/>
      <c r="M46" s="147"/>
      <c r="N46" s="147"/>
      <c r="O46" s="148"/>
      <c r="P46" s="101"/>
      <c r="Q46" s="146"/>
      <c r="R46" s="147"/>
      <c r="S46" s="147"/>
      <c r="T46" s="148"/>
    </row>
    <row r="47" spans="2:20" ht="12" customHeight="1" x14ac:dyDescent="0.15">
      <c r="B47" s="146"/>
      <c r="C47" s="147"/>
      <c r="D47" s="147"/>
      <c r="E47" s="148"/>
      <c r="F47" s="101"/>
      <c r="G47" s="146"/>
      <c r="H47" s="147"/>
      <c r="I47" s="147"/>
      <c r="J47" s="148"/>
      <c r="K47" s="101"/>
      <c r="L47" s="146"/>
      <c r="M47" s="147"/>
      <c r="N47" s="147"/>
      <c r="O47" s="148"/>
      <c r="P47" s="101"/>
      <c r="Q47" s="146"/>
      <c r="R47" s="147"/>
      <c r="S47" s="147"/>
      <c r="T47" s="148"/>
    </row>
    <row r="48" spans="2:20" ht="12" customHeight="1" x14ac:dyDescent="0.15">
      <c r="B48" s="146"/>
      <c r="C48" s="147"/>
      <c r="D48" s="147"/>
      <c r="E48" s="148"/>
      <c r="F48" s="101"/>
      <c r="G48" s="146"/>
      <c r="H48" s="147"/>
      <c r="I48" s="147"/>
      <c r="J48" s="148"/>
      <c r="K48" s="101"/>
      <c r="L48" s="146"/>
      <c r="M48" s="147"/>
      <c r="N48" s="147"/>
      <c r="O48" s="148"/>
      <c r="P48" s="101"/>
      <c r="Q48" s="146"/>
      <c r="R48" s="147"/>
      <c r="S48" s="147"/>
      <c r="T48" s="148"/>
    </row>
    <row r="49" spans="2:20" ht="12" customHeight="1" x14ac:dyDescent="0.15">
      <c r="B49" s="146"/>
      <c r="C49" s="147"/>
      <c r="D49" s="147"/>
      <c r="E49" s="148"/>
      <c r="F49" s="101"/>
      <c r="G49" s="146"/>
      <c r="H49" s="147"/>
      <c r="I49" s="147"/>
      <c r="J49" s="148"/>
      <c r="K49" s="101"/>
      <c r="L49" s="146"/>
      <c r="M49" s="147"/>
      <c r="N49" s="147"/>
      <c r="O49" s="148"/>
      <c r="P49" s="101"/>
      <c r="Q49" s="146"/>
      <c r="R49" s="147"/>
      <c r="S49" s="147"/>
      <c r="T49" s="148"/>
    </row>
    <row r="50" spans="2:20" ht="12" customHeight="1" x14ac:dyDescent="0.15">
      <c r="B50" s="146"/>
      <c r="C50" s="147"/>
      <c r="D50" s="147"/>
      <c r="E50" s="148"/>
      <c r="F50" s="101"/>
      <c r="G50" s="146"/>
      <c r="H50" s="147"/>
      <c r="I50" s="147"/>
      <c r="J50" s="148"/>
      <c r="K50" s="101"/>
      <c r="L50" s="146"/>
      <c r="M50" s="147"/>
      <c r="N50" s="147"/>
      <c r="O50" s="148"/>
      <c r="P50" s="101"/>
      <c r="Q50" s="146"/>
      <c r="R50" s="147"/>
      <c r="S50" s="147"/>
      <c r="T50" s="148"/>
    </row>
    <row r="51" spans="2:20" ht="12" customHeight="1" x14ac:dyDescent="0.15">
      <c r="B51" s="155" t="s">
        <v>572</v>
      </c>
      <c r="C51" s="156"/>
      <c r="D51" s="156"/>
      <c r="E51" s="157"/>
      <c r="F51" s="101"/>
      <c r="G51" s="155" t="s">
        <v>584</v>
      </c>
      <c r="H51" s="156"/>
      <c r="I51" s="156"/>
      <c r="J51" s="157"/>
      <c r="K51" s="101"/>
      <c r="L51" s="155" t="s">
        <v>585</v>
      </c>
      <c r="M51" s="156"/>
      <c r="N51" s="156"/>
      <c r="O51" s="157"/>
      <c r="P51" s="101"/>
      <c r="Q51" s="155" t="s">
        <v>586</v>
      </c>
      <c r="R51" s="156"/>
      <c r="S51" s="156"/>
      <c r="T51" s="157"/>
    </row>
    <row r="54" spans="2:20" ht="12" customHeight="1" x14ac:dyDescent="0.15">
      <c r="B54" s="2" t="s">
        <v>364</v>
      </c>
      <c r="C54" s="3" t="s">
        <v>344</v>
      </c>
      <c r="D54" s="4" t="s">
        <v>365</v>
      </c>
      <c r="E54" s="5" t="str">
        <f>E55</f>
        <v>打刀</v>
      </c>
      <c r="F54" s="101"/>
      <c r="G54" s="2" t="s">
        <v>364</v>
      </c>
      <c r="H54" s="3" t="s">
        <v>290</v>
      </c>
      <c r="I54" s="4" t="s">
        <v>365</v>
      </c>
      <c r="J54" s="5" t="str">
        <f>J55</f>
        <v>宽刃大刀</v>
      </c>
      <c r="K54" s="101"/>
      <c r="L54" s="2" t="s">
        <v>364</v>
      </c>
      <c r="M54" s="3" t="s">
        <v>314</v>
      </c>
      <c r="N54" s="4" t="s">
        <v>365</v>
      </c>
      <c r="O54" s="5" t="str">
        <f>O55</f>
        <v>打刀</v>
      </c>
      <c r="P54" s="101"/>
      <c r="Q54" s="2" t="s">
        <v>364</v>
      </c>
      <c r="R54" s="3" t="s">
        <v>252</v>
      </c>
      <c r="S54" s="4" t="s">
        <v>365</v>
      </c>
      <c r="T54" s="5" t="str">
        <f>T55</f>
        <v>刀</v>
      </c>
    </row>
    <row r="55" spans="2:20" ht="12" customHeight="1" x14ac:dyDescent="0.15">
      <c r="B55" s="6" t="s">
        <v>366</v>
      </c>
      <c r="C55" s="7" t="s">
        <v>367</v>
      </c>
      <c r="D55" s="7" t="s">
        <v>368</v>
      </c>
      <c r="E55" s="8" t="s">
        <v>575</v>
      </c>
      <c r="F55" s="101"/>
      <c r="G55" s="6" t="s">
        <v>366</v>
      </c>
      <c r="H55" s="7" t="s">
        <v>367</v>
      </c>
      <c r="I55" s="7" t="s">
        <v>368</v>
      </c>
      <c r="J55" s="8" t="s">
        <v>562</v>
      </c>
      <c r="K55" s="101"/>
      <c r="L55" s="6" t="s">
        <v>366</v>
      </c>
      <c r="M55" s="7" t="s">
        <v>367</v>
      </c>
      <c r="N55" s="7" t="s">
        <v>368</v>
      </c>
      <c r="O55" s="8" t="s">
        <v>575</v>
      </c>
      <c r="P55" s="101"/>
      <c r="Q55" s="6" t="s">
        <v>366</v>
      </c>
      <c r="R55" s="7" t="s">
        <v>367</v>
      </c>
      <c r="S55" s="7" t="s">
        <v>368</v>
      </c>
      <c r="T55" s="8" t="s">
        <v>2</v>
      </c>
    </row>
    <row r="56" spans="2:20" ht="12" customHeight="1" x14ac:dyDescent="0.15">
      <c r="B56" s="6" t="s">
        <v>370</v>
      </c>
      <c r="C56" s="9" t="str">
        <f>IF(E56/10&lt;1,"",E56/10&amp;"D5")&amp;IF(E57/5&lt;1,"","+"&amp;INT(E57/5))</f>
        <v>15D5+6</v>
      </c>
      <c r="D56" s="10" t="s">
        <v>371</v>
      </c>
      <c r="E56" s="11">
        <v>150</v>
      </c>
      <c r="F56" s="101"/>
      <c r="G56" s="6" t="s">
        <v>370</v>
      </c>
      <c r="H56" s="9" t="str">
        <f>IF(J56/10&lt;1,"",J56/10&amp;"D5")&amp;IF(J57/5&lt;1,"","+"&amp;INT(J57/5))</f>
        <v>22D5+30</v>
      </c>
      <c r="I56" s="10" t="s">
        <v>371</v>
      </c>
      <c r="J56" s="11">
        <v>220</v>
      </c>
      <c r="K56" s="101"/>
      <c r="L56" s="6" t="s">
        <v>370</v>
      </c>
      <c r="M56" s="9" t="str">
        <f>IF(O56/10&lt;1,"",O56/10&amp;"D5")&amp;IF(O57/5&lt;1,"","+"&amp;INT(O57/5))</f>
        <v>35D5+4</v>
      </c>
      <c r="N56" s="10" t="s">
        <v>371</v>
      </c>
      <c r="O56" s="11">
        <v>350</v>
      </c>
      <c r="P56" s="101"/>
      <c r="Q56" s="6" t="s">
        <v>370</v>
      </c>
      <c r="R56" s="9" t="str">
        <f>IF(T56/10&lt;1,"",T56/10&amp;"D5")&amp;IF(T57/5&lt;1,"","+"&amp;INT(T57/5))</f>
        <v>30D5+4</v>
      </c>
      <c r="S56" s="10" t="s">
        <v>371</v>
      </c>
      <c r="T56" s="11">
        <v>300</v>
      </c>
    </row>
    <row r="57" spans="2:20" ht="12" customHeight="1" x14ac:dyDescent="0.15">
      <c r="B57" s="6" t="s">
        <v>372</v>
      </c>
      <c r="C57" s="12" t="str">
        <f>LOOKUP(C58,{0,201,401,601,901,1201,1501;"黑色","绿色","蓝色","紫色","红色","橙色","金色"})</f>
        <v>橙色</v>
      </c>
      <c r="D57" s="10" t="s">
        <v>373</v>
      </c>
      <c r="E57" s="13">
        <v>30</v>
      </c>
      <c r="F57" s="101"/>
      <c r="G57" s="6" t="s">
        <v>372</v>
      </c>
      <c r="H57" s="12" t="str">
        <f>LOOKUP(H58,{0,201,401,601,901,1201,1501;"黑色","绿色","蓝色","紫色","红色","橙色","金色"})</f>
        <v>红色</v>
      </c>
      <c r="I57" s="10" t="s">
        <v>373</v>
      </c>
      <c r="J57" s="13">
        <v>150</v>
      </c>
      <c r="K57" s="101"/>
      <c r="L57" s="6" t="s">
        <v>372</v>
      </c>
      <c r="M57" s="12" t="str">
        <f>LOOKUP(M58,{0,201,401,601,901,1201,1501;"黑色","绿色","蓝色","紫色","红色","橙色","金色"})</f>
        <v>红色</v>
      </c>
      <c r="N57" s="10" t="s">
        <v>373</v>
      </c>
      <c r="O57" s="13">
        <v>20</v>
      </c>
      <c r="P57" s="101"/>
      <c r="Q57" s="6" t="s">
        <v>372</v>
      </c>
      <c r="R57" s="12" t="str">
        <f>LOOKUP(R58,{0,201,401,601,901,1201,1501;"黑色","绿色","蓝色","紫色","红色","橙色","金色"})</f>
        <v>紫色</v>
      </c>
      <c r="S57" s="10" t="s">
        <v>373</v>
      </c>
      <c r="T57" s="13">
        <v>20</v>
      </c>
    </row>
    <row r="58" spans="2:20" ht="12" customHeight="1" x14ac:dyDescent="0.15">
      <c r="B58" s="6" t="s">
        <v>374</v>
      </c>
      <c r="C58" s="12">
        <f>C66+E56</f>
        <v>1350</v>
      </c>
      <c r="D58" s="10" t="s">
        <v>375</v>
      </c>
      <c r="E58" s="13">
        <v>8</v>
      </c>
      <c r="F58" s="101"/>
      <c r="G58" s="6" t="s">
        <v>374</v>
      </c>
      <c r="H58" s="12">
        <f>H66+J56</f>
        <v>920</v>
      </c>
      <c r="I58" s="10" t="s">
        <v>375</v>
      </c>
      <c r="J58" s="13">
        <v>20</v>
      </c>
      <c r="K58" s="101"/>
      <c r="L58" s="6" t="s">
        <v>374</v>
      </c>
      <c r="M58" s="12">
        <f>M66+O56</f>
        <v>1050</v>
      </c>
      <c r="N58" s="10" t="s">
        <v>375</v>
      </c>
      <c r="O58" s="13">
        <v>13</v>
      </c>
      <c r="P58" s="101"/>
      <c r="Q58" s="6" t="s">
        <v>374</v>
      </c>
      <c r="R58" s="12">
        <f>R66+T56</f>
        <v>700</v>
      </c>
      <c r="S58" s="10" t="s">
        <v>375</v>
      </c>
      <c r="T58" s="13">
        <v>10</v>
      </c>
    </row>
    <row r="59" spans="2:20" ht="12" customHeight="1" x14ac:dyDescent="0.15">
      <c r="B59" s="14" t="s">
        <v>376</v>
      </c>
      <c r="C59" s="15">
        <f>C58*20</f>
        <v>27000</v>
      </c>
      <c r="D59" s="16" t="s">
        <v>377</v>
      </c>
      <c r="E59" s="17">
        <f>C58</f>
        <v>1350</v>
      </c>
      <c r="F59" s="101"/>
      <c r="G59" s="14" t="s">
        <v>376</v>
      </c>
      <c r="H59" s="15">
        <f>H58*20</f>
        <v>18400</v>
      </c>
      <c r="I59" s="16" t="s">
        <v>377</v>
      </c>
      <c r="J59" s="17">
        <f>H58</f>
        <v>920</v>
      </c>
      <c r="K59" s="101"/>
      <c r="L59" s="14" t="s">
        <v>376</v>
      </c>
      <c r="M59" s="15">
        <f>M58*20</f>
        <v>21000</v>
      </c>
      <c r="N59" s="16" t="s">
        <v>377</v>
      </c>
      <c r="O59" s="17">
        <f>M58</f>
        <v>1050</v>
      </c>
      <c r="P59" s="101"/>
      <c r="Q59" s="14" t="s">
        <v>376</v>
      </c>
      <c r="R59" s="15">
        <f>R58*20</f>
        <v>14000</v>
      </c>
      <c r="S59" s="16" t="s">
        <v>377</v>
      </c>
      <c r="T59" s="17">
        <f>R58</f>
        <v>700</v>
      </c>
    </row>
    <row r="60" spans="2:20" ht="12" customHeight="1" x14ac:dyDescent="0.15">
      <c r="B60" s="136" t="s">
        <v>587</v>
      </c>
      <c r="C60" s="137"/>
      <c r="D60" s="140" t="s">
        <v>588</v>
      </c>
      <c r="E60" s="141"/>
      <c r="F60" s="101"/>
      <c r="G60" s="136" t="s">
        <v>589</v>
      </c>
      <c r="H60" s="137"/>
      <c r="I60" s="140" t="s">
        <v>590</v>
      </c>
      <c r="J60" s="141"/>
      <c r="K60" s="101"/>
      <c r="L60" s="136" t="s">
        <v>591</v>
      </c>
      <c r="M60" s="137"/>
      <c r="N60" s="140" t="s">
        <v>592</v>
      </c>
      <c r="O60" s="141"/>
      <c r="P60" s="101"/>
      <c r="Q60" s="136" t="s">
        <v>593</v>
      </c>
      <c r="R60" s="137"/>
      <c r="S60" s="140" t="s">
        <v>594</v>
      </c>
      <c r="T60" s="141"/>
    </row>
    <row r="61" spans="2:20" ht="12" customHeight="1" x14ac:dyDescent="0.15">
      <c r="B61" s="136"/>
      <c r="C61" s="137"/>
      <c r="D61" s="140"/>
      <c r="E61" s="141"/>
      <c r="F61" s="101"/>
      <c r="G61" s="136"/>
      <c r="H61" s="137"/>
      <c r="I61" s="140"/>
      <c r="J61" s="141"/>
      <c r="K61" s="101"/>
      <c r="L61" s="136"/>
      <c r="M61" s="137"/>
      <c r="N61" s="140"/>
      <c r="O61" s="141"/>
      <c r="P61" s="101"/>
      <c r="Q61" s="136"/>
      <c r="R61" s="137"/>
      <c r="S61" s="140"/>
      <c r="T61" s="141"/>
    </row>
    <row r="62" spans="2:20" ht="12" customHeight="1" x14ac:dyDescent="0.15">
      <c r="B62" s="136"/>
      <c r="C62" s="137"/>
      <c r="D62" s="140"/>
      <c r="E62" s="141"/>
      <c r="F62" s="101"/>
      <c r="G62" s="136"/>
      <c r="H62" s="137"/>
      <c r="I62" s="140"/>
      <c r="J62" s="141"/>
      <c r="K62" s="101"/>
      <c r="L62" s="136"/>
      <c r="M62" s="137"/>
      <c r="N62" s="140"/>
      <c r="O62" s="141"/>
      <c r="P62" s="101"/>
      <c r="Q62" s="136"/>
      <c r="R62" s="137"/>
      <c r="S62" s="140"/>
      <c r="T62" s="141"/>
    </row>
    <row r="63" spans="2:20" ht="12" customHeight="1" x14ac:dyDescent="0.15">
      <c r="B63" s="136"/>
      <c r="C63" s="137"/>
      <c r="D63" s="140"/>
      <c r="E63" s="141"/>
      <c r="F63" s="101"/>
      <c r="G63" s="136"/>
      <c r="H63" s="137"/>
      <c r="I63" s="140"/>
      <c r="J63" s="141"/>
      <c r="K63" s="101"/>
      <c r="L63" s="136"/>
      <c r="M63" s="137"/>
      <c r="N63" s="140"/>
      <c r="O63" s="141"/>
      <c r="P63" s="101"/>
      <c r="Q63" s="136"/>
      <c r="R63" s="137"/>
      <c r="S63" s="140"/>
      <c r="T63" s="141"/>
    </row>
    <row r="64" spans="2:20" ht="12" customHeight="1" x14ac:dyDescent="0.15">
      <c r="B64" s="136"/>
      <c r="C64" s="137"/>
      <c r="D64" s="140"/>
      <c r="E64" s="141"/>
      <c r="F64" s="101"/>
      <c r="G64" s="136"/>
      <c r="H64" s="137"/>
      <c r="I64" s="140"/>
      <c r="J64" s="141"/>
      <c r="K64" s="101"/>
      <c r="L64" s="136"/>
      <c r="M64" s="137"/>
      <c r="N64" s="140"/>
      <c r="O64" s="141"/>
      <c r="P64" s="101"/>
      <c r="Q64" s="136"/>
      <c r="R64" s="137"/>
      <c r="S64" s="140"/>
      <c r="T64" s="141"/>
    </row>
    <row r="65" spans="2:20" ht="12" customHeight="1" x14ac:dyDescent="0.15">
      <c r="B65" s="138"/>
      <c r="C65" s="139"/>
      <c r="D65" s="140"/>
      <c r="E65" s="141"/>
      <c r="F65" s="101"/>
      <c r="G65" s="138"/>
      <c r="H65" s="139"/>
      <c r="I65" s="140"/>
      <c r="J65" s="141"/>
      <c r="K65" s="101"/>
      <c r="L65" s="138"/>
      <c r="M65" s="139"/>
      <c r="N65" s="140"/>
      <c r="O65" s="141"/>
      <c r="P65" s="101"/>
      <c r="Q65" s="138"/>
      <c r="R65" s="139"/>
      <c r="S65" s="140"/>
      <c r="T65" s="141"/>
    </row>
    <row r="66" spans="2:20" ht="12" customHeight="1" x14ac:dyDescent="0.15">
      <c r="B66" s="14" t="s">
        <v>386</v>
      </c>
      <c r="C66" s="18">
        <v>1200</v>
      </c>
      <c r="D66" s="139"/>
      <c r="E66" s="142"/>
      <c r="F66" s="101"/>
      <c r="G66" s="14" t="s">
        <v>386</v>
      </c>
      <c r="H66" s="18">
        <v>700</v>
      </c>
      <c r="I66" s="139"/>
      <c r="J66" s="142"/>
      <c r="K66" s="101"/>
      <c r="L66" s="14" t="s">
        <v>386</v>
      </c>
      <c r="M66" s="18">
        <v>700</v>
      </c>
      <c r="N66" s="139"/>
      <c r="O66" s="142"/>
      <c r="P66" s="101"/>
      <c r="Q66" s="14" t="s">
        <v>386</v>
      </c>
      <c r="R66" s="18">
        <v>400</v>
      </c>
      <c r="S66" s="139"/>
      <c r="T66" s="142"/>
    </row>
    <row r="67" spans="2:20" ht="12" customHeight="1" x14ac:dyDescent="0.15">
      <c r="B67" s="143" t="s">
        <v>595</v>
      </c>
      <c r="C67" s="144"/>
      <c r="D67" s="144"/>
      <c r="E67" s="145"/>
      <c r="F67" s="101"/>
      <c r="G67" s="143"/>
      <c r="H67" s="144"/>
      <c r="I67" s="144"/>
      <c r="J67" s="145"/>
      <c r="K67" s="101"/>
      <c r="L67" s="143"/>
      <c r="M67" s="144"/>
      <c r="N67" s="144"/>
      <c r="O67" s="145"/>
      <c r="P67" s="101"/>
      <c r="Q67" s="143"/>
      <c r="R67" s="144"/>
      <c r="S67" s="144"/>
      <c r="T67" s="145"/>
    </row>
    <row r="68" spans="2:20" ht="12" customHeight="1" x14ac:dyDescent="0.15">
      <c r="B68" s="146"/>
      <c r="C68" s="147"/>
      <c r="D68" s="147"/>
      <c r="E68" s="148"/>
      <c r="F68" s="101"/>
      <c r="G68" s="146"/>
      <c r="H68" s="147"/>
      <c r="I68" s="147"/>
      <c r="J68" s="148"/>
      <c r="K68" s="101"/>
      <c r="L68" s="146"/>
      <c r="M68" s="147"/>
      <c r="N68" s="147"/>
      <c r="O68" s="148"/>
      <c r="P68" s="101"/>
      <c r="Q68" s="146"/>
      <c r="R68" s="147"/>
      <c r="S68" s="147"/>
      <c r="T68" s="148"/>
    </row>
    <row r="69" spans="2:20" ht="12" customHeight="1" x14ac:dyDescent="0.15">
      <c r="B69" s="146"/>
      <c r="C69" s="147"/>
      <c r="D69" s="147"/>
      <c r="E69" s="148"/>
      <c r="F69" s="101"/>
      <c r="G69" s="146"/>
      <c r="H69" s="147"/>
      <c r="I69" s="147"/>
      <c r="J69" s="148"/>
      <c r="K69" s="101"/>
      <c r="L69" s="146"/>
      <c r="M69" s="147"/>
      <c r="N69" s="147"/>
      <c r="O69" s="148"/>
      <c r="P69" s="101"/>
      <c r="Q69" s="146"/>
      <c r="R69" s="147"/>
      <c r="S69" s="147"/>
      <c r="T69" s="148"/>
    </row>
    <row r="70" spans="2:20" ht="12" customHeight="1" x14ac:dyDescent="0.15">
      <c r="B70" s="146"/>
      <c r="C70" s="147"/>
      <c r="D70" s="147"/>
      <c r="E70" s="148"/>
      <c r="F70" s="101"/>
      <c r="G70" s="146"/>
      <c r="H70" s="147"/>
      <c r="I70" s="147"/>
      <c r="J70" s="148"/>
      <c r="K70" s="101"/>
      <c r="L70" s="146"/>
      <c r="M70" s="147"/>
      <c r="N70" s="147"/>
      <c r="O70" s="148"/>
      <c r="P70" s="101"/>
      <c r="Q70" s="146"/>
      <c r="R70" s="147"/>
      <c r="S70" s="147"/>
      <c r="T70" s="148"/>
    </row>
    <row r="71" spans="2:20" ht="12" customHeight="1" x14ac:dyDescent="0.15">
      <c r="B71" s="146"/>
      <c r="C71" s="147"/>
      <c r="D71" s="147"/>
      <c r="E71" s="148"/>
      <c r="F71" s="101"/>
      <c r="G71" s="146"/>
      <c r="H71" s="147"/>
      <c r="I71" s="147"/>
      <c r="J71" s="148"/>
      <c r="K71" s="101"/>
      <c r="L71" s="146"/>
      <c r="M71" s="147"/>
      <c r="N71" s="147"/>
      <c r="O71" s="148"/>
      <c r="P71" s="101"/>
      <c r="Q71" s="146"/>
      <c r="R71" s="147"/>
      <c r="S71" s="147"/>
      <c r="T71" s="148"/>
    </row>
    <row r="72" spans="2:20" ht="12" customHeight="1" x14ac:dyDescent="0.15">
      <c r="B72" s="146"/>
      <c r="C72" s="147"/>
      <c r="D72" s="147"/>
      <c r="E72" s="148"/>
      <c r="F72" s="101"/>
      <c r="G72" s="146"/>
      <c r="H72" s="147"/>
      <c r="I72" s="147"/>
      <c r="J72" s="148"/>
      <c r="K72" s="101"/>
      <c r="L72" s="146"/>
      <c r="M72" s="147"/>
      <c r="N72" s="147"/>
      <c r="O72" s="148"/>
      <c r="P72" s="101"/>
      <c r="Q72" s="146"/>
      <c r="R72" s="147"/>
      <c r="S72" s="147"/>
      <c r="T72" s="148"/>
    </row>
    <row r="73" spans="2:20" ht="12" customHeight="1" x14ac:dyDescent="0.15">
      <c r="B73" s="146"/>
      <c r="C73" s="147"/>
      <c r="D73" s="147"/>
      <c r="E73" s="148"/>
      <c r="F73" s="101"/>
      <c r="G73" s="146"/>
      <c r="H73" s="147"/>
      <c r="I73" s="147"/>
      <c r="J73" s="148"/>
      <c r="K73" s="101"/>
      <c r="L73" s="146"/>
      <c r="M73" s="147"/>
      <c r="N73" s="147"/>
      <c r="O73" s="148"/>
      <c r="P73" s="101"/>
      <c r="Q73" s="146"/>
      <c r="R73" s="147"/>
      <c r="S73" s="147"/>
      <c r="T73" s="148"/>
    </row>
    <row r="74" spans="2:20" ht="12" customHeight="1" x14ac:dyDescent="0.15">
      <c r="B74" s="146"/>
      <c r="C74" s="147"/>
      <c r="D74" s="147"/>
      <c r="E74" s="148"/>
      <c r="F74" s="101"/>
      <c r="G74" s="146"/>
      <c r="H74" s="147"/>
      <c r="I74" s="147"/>
      <c r="J74" s="148"/>
      <c r="K74" s="101"/>
      <c r="L74" s="146"/>
      <c r="M74" s="147"/>
      <c r="N74" s="147"/>
      <c r="O74" s="148"/>
      <c r="P74" s="101"/>
      <c r="Q74" s="146"/>
      <c r="R74" s="147"/>
      <c r="S74" s="147"/>
      <c r="T74" s="148"/>
    </row>
    <row r="75" spans="2:20" ht="12" customHeight="1" x14ac:dyDescent="0.15">
      <c r="B75" s="146"/>
      <c r="C75" s="147"/>
      <c r="D75" s="147"/>
      <c r="E75" s="148"/>
      <c r="F75" s="101"/>
      <c r="G75" s="146"/>
      <c r="H75" s="147"/>
      <c r="I75" s="147"/>
      <c r="J75" s="148"/>
      <c r="K75" s="101"/>
      <c r="L75" s="146"/>
      <c r="M75" s="147"/>
      <c r="N75" s="147"/>
      <c r="O75" s="148"/>
      <c r="P75" s="101"/>
      <c r="Q75" s="146"/>
      <c r="R75" s="147"/>
      <c r="S75" s="147"/>
      <c r="T75" s="148"/>
    </row>
    <row r="76" spans="2:20" ht="12" customHeight="1" x14ac:dyDescent="0.15">
      <c r="B76" s="146"/>
      <c r="C76" s="147"/>
      <c r="D76" s="147"/>
      <c r="E76" s="148"/>
      <c r="F76" s="101"/>
      <c r="G76" s="146"/>
      <c r="H76" s="147"/>
      <c r="I76" s="147"/>
      <c r="J76" s="148"/>
      <c r="K76" s="101"/>
      <c r="L76" s="146"/>
      <c r="M76" s="147"/>
      <c r="N76" s="147"/>
      <c r="O76" s="148"/>
      <c r="P76" s="101"/>
      <c r="Q76" s="146"/>
      <c r="R76" s="147"/>
      <c r="S76" s="147"/>
      <c r="T76" s="148"/>
    </row>
    <row r="77" spans="2:20" ht="12" customHeight="1" x14ac:dyDescent="0.15">
      <c r="B77" s="155" t="s">
        <v>586</v>
      </c>
      <c r="C77" s="156"/>
      <c r="D77" s="156"/>
      <c r="E77" s="157"/>
      <c r="F77" s="101"/>
      <c r="G77" s="155" t="s">
        <v>596</v>
      </c>
      <c r="H77" s="156"/>
      <c r="I77" s="156"/>
      <c r="J77" s="157"/>
      <c r="K77" s="101"/>
      <c r="L77" s="155" t="s">
        <v>574</v>
      </c>
      <c r="M77" s="156"/>
      <c r="N77" s="156"/>
      <c r="O77" s="157"/>
      <c r="P77" s="101"/>
      <c r="Q77" s="155" t="s">
        <v>466</v>
      </c>
      <c r="R77" s="156"/>
      <c r="S77" s="156"/>
      <c r="T77" s="157"/>
    </row>
    <row r="80" spans="2:20" ht="12" customHeight="1" x14ac:dyDescent="0.15">
      <c r="B80" s="2" t="s">
        <v>364</v>
      </c>
      <c r="C80" s="3" t="s">
        <v>243</v>
      </c>
      <c r="D80" s="4" t="s">
        <v>365</v>
      </c>
      <c r="E80" s="5" t="str">
        <f>E81</f>
        <v>太刀</v>
      </c>
      <c r="F80" s="101"/>
      <c r="G80" s="2" t="s">
        <v>364</v>
      </c>
      <c r="H80" s="3" t="s">
        <v>122</v>
      </c>
      <c r="I80" s="4" t="s">
        <v>365</v>
      </c>
      <c r="J80" s="5" t="str">
        <f>J81</f>
        <v>刀</v>
      </c>
      <c r="K80" s="101"/>
      <c r="L80" s="2" t="s">
        <v>364</v>
      </c>
      <c r="M80" s="3" t="s">
        <v>306</v>
      </c>
      <c r="N80" s="4" t="s">
        <v>365</v>
      </c>
      <c r="O80" s="5" t="str">
        <f>O81</f>
        <v>太刀</v>
      </c>
      <c r="P80" s="101"/>
      <c r="Q80" s="2" t="s">
        <v>364</v>
      </c>
      <c r="R80" s="3" t="s">
        <v>310</v>
      </c>
      <c r="S80" s="4" t="s">
        <v>365</v>
      </c>
      <c r="T80" s="5" t="str">
        <f>T81</f>
        <v>打刀</v>
      </c>
    </row>
    <row r="81" spans="2:20" ht="12" customHeight="1" x14ac:dyDescent="0.15">
      <c r="B81" s="6" t="s">
        <v>366</v>
      </c>
      <c r="C81" s="7" t="s">
        <v>367</v>
      </c>
      <c r="D81" s="7" t="s">
        <v>368</v>
      </c>
      <c r="E81" s="8" t="s">
        <v>563</v>
      </c>
      <c r="F81" s="101"/>
      <c r="G81" s="6" t="s">
        <v>366</v>
      </c>
      <c r="H81" s="7" t="s">
        <v>367</v>
      </c>
      <c r="I81" s="7" t="s">
        <v>368</v>
      </c>
      <c r="J81" s="8" t="s">
        <v>2</v>
      </c>
      <c r="K81" s="101"/>
      <c r="L81" s="6" t="s">
        <v>366</v>
      </c>
      <c r="M81" s="7" t="s">
        <v>367</v>
      </c>
      <c r="N81" s="7" t="s">
        <v>368</v>
      </c>
      <c r="O81" s="8" t="s">
        <v>563</v>
      </c>
      <c r="P81" s="101"/>
      <c r="Q81" s="6" t="s">
        <v>366</v>
      </c>
      <c r="R81" s="7" t="s">
        <v>367</v>
      </c>
      <c r="S81" s="7" t="s">
        <v>368</v>
      </c>
      <c r="T81" s="8" t="s">
        <v>575</v>
      </c>
    </row>
    <row r="82" spans="2:20" ht="12" customHeight="1" x14ac:dyDescent="0.15">
      <c r="B82" s="6" t="s">
        <v>370</v>
      </c>
      <c r="C82" s="9" t="str">
        <f>IF(E82/10&lt;1,"",E82/10&amp;"D5")&amp;IF(E83/5&lt;1,"","+"&amp;INT(E83/5))</f>
        <v>14D5+2</v>
      </c>
      <c r="D82" s="10" t="s">
        <v>371</v>
      </c>
      <c r="E82" s="11">
        <v>140</v>
      </c>
      <c r="F82" s="101"/>
      <c r="G82" s="6" t="s">
        <v>370</v>
      </c>
      <c r="H82" s="9" t="str">
        <f>IF(J82/10&lt;1,"",J82/10&amp;"D5")&amp;IF(J83/5&lt;1,"","+"&amp;INT(J83/5))</f>
        <v>20D5+6</v>
      </c>
      <c r="I82" s="10" t="s">
        <v>371</v>
      </c>
      <c r="J82" s="11">
        <v>200</v>
      </c>
      <c r="K82" s="101"/>
      <c r="L82" s="6" t="s">
        <v>370</v>
      </c>
      <c r="M82" s="9" t="str">
        <f>IF(O82/10&lt;1,"",O82/10&amp;"D5")&amp;IF(O83/5&lt;1,"","+"&amp;INT(O83/5))</f>
        <v>40D5+10</v>
      </c>
      <c r="N82" s="10" t="s">
        <v>371</v>
      </c>
      <c r="O82" s="11">
        <v>400</v>
      </c>
      <c r="P82" s="101"/>
      <c r="Q82" s="6" t="s">
        <v>370</v>
      </c>
      <c r="R82" s="9" t="str">
        <f>IF(T82/10&lt;1,"",T82/10&amp;"D5")&amp;IF(T83/5&lt;1,"","+"&amp;INT(T83/5))</f>
        <v>40D5+10</v>
      </c>
      <c r="S82" s="10" t="s">
        <v>371</v>
      </c>
      <c r="T82" s="11">
        <v>400</v>
      </c>
    </row>
    <row r="83" spans="2:20" ht="12" customHeight="1" x14ac:dyDescent="0.15">
      <c r="B83" s="6" t="s">
        <v>372</v>
      </c>
      <c r="C83" s="12" t="str">
        <f>LOOKUP(C84,{0,201,401,601,901,1201,1501;"黑色","绿色","蓝色","紫色","红色","橙色","金色"})</f>
        <v>紫色</v>
      </c>
      <c r="D83" s="10" t="s">
        <v>373</v>
      </c>
      <c r="E83" s="13">
        <v>10</v>
      </c>
      <c r="F83" s="101"/>
      <c r="G83" s="6" t="s">
        <v>372</v>
      </c>
      <c r="H83" s="12" t="str">
        <f>LOOKUP(H84,{0,201,401,601,901,1201,1501;"黑色","绿色","蓝色","紫色","红色","橙色","金色"})</f>
        <v>蓝色</v>
      </c>
      <c r="I83" s="10" t="s">
        <v>373</v>
      </c>
      <c r="J83" s="13">
        <v>30</v>
      </c>
      <c r="K83" s="101"/>
      <c r="L83" s="6" t="s">
        <v>372</v>
      </c>
      <c r="M83" s="12" t="str">
        <f>LOOKUP(M84,{0,201,401,601,901,1201,1501;"黑色","绿色","蓝色","紫色","红色","橙色","金色"})</f>
        <v>红色</v>
      </c>
      <c r="N83" s="10" t="s">
        <v>373</v>
      </c>
      <c r="O83" s="13">
        <v>50</v>
      </c>
      <c r="P83" s="101"/>
      <c r="Q83" s="6" t="s">
        <v>372</v>
      </c>
      <c r="R83" s="12" t="str">
        <f>LOOKUP(R84,{0,201,401,601,901,1201,1501;"黑色","绿色","蓝色","紫色","红色","橙色","金色"})</f>
        <v>红色</v>
      </c>
      <c r="S83" s="10" t="s">
        <v>373</v>
      </c>
      <c r="T83" s="13">
        <v>50</v>
      </c>
    </row>
    <row r="84" spans="2:20" ht="12" customHeight="1" x14ac:dyDescent="0.15">
      <c r="B84" s="6" t="s">
        <v>374</v>
      </c>
      <c r="C84" s="12">
        <f>C92+E82</f>
        <v>640</v>
      </c>
      <c r="D84" s="10" t="s">
        <v>375</v>
      </c>
      <c r="E84" s="13">
        <v>9</v>
      </c>
      <c r="F84" s="101"/>
      <c r="G84" s="6" t="s">
        <v>374</v>
      </c>
      <c r="H84" s="12">
        <f>H92+J82</f>
        <v>500</v>
      </c>
      <c r="I84" s="10" t="s">
        <v>375</v>
      </c>
      <c r="J84" s="13">
        <v>8</v>
      </c>
      <c r="K84" s="101"/>
      <c r="L84" s="6" t="s">
        <v>374</v>
      </c>
      <c r="M84" s="12">
        <f>M92+O82</f>
        <v>1000</v>
      </c>
      <c r="N84" s="10" t="s">
        <v>375</v>
      </c>
      <c r="O84" s="13">
        <v>10</v>
      </c>
      <c r="P84" s="101"/>
      <c r="Q84" s="6" t="s">
        <v>374</v>
      </c>
      <c r="R84" s="12">
        <f>R92+T82</f>
        <v>1000</v>
      </c>
      <c r="S84" s="10" t="s">
        <v>375</v>
      </c>
      <c r="T84" s="13">
        <v>10</v>
      </c>
    </row>
    <row r="85" spans="2:20" ht="12" customHeight="1" x14ac:dyDescent="0.15">
      <c r="B85" s="14" t="s">
        <v>376</v>
      </c>
      <c r="C85" s="15">
        <f>C84*20</f>
        <v>12800</v>
      </c>
      <c r="D85" s="16" t="s">
        <v>377</v>
      </c>
      <c r="E85" s="17">
        <f>C84</f>
        <v>640</v>
      </c>
      <c r="F85" s="101"/>
      <c r="G85" s="14" t="s">
        <v>376</v>
      </c>
      <c r="H85" s="15">
        <f>H84*20</f>
        <v>10000</v>
      </c>
      <c r="I85" s="16" t="s">
        <v>377</v>
      </c>
      <c r="J85" s="17">
        <f>H84</f>
        <v>500</v>
      </c>
      <c r="K85" s="101"/>
      <c r="L85" s="14" t="s">
        <v>376</v>
      </c>
      <c r="M85" s="15">
        <f>M84*20</f>
        <v>20000</v>
      </c>
      <c r="N85" s="16" t="s">
        <v>377</v>
      </c>
      <c r="O85" s="17">
        <f>M84</f>
        <v>1000</v>
      </c>
      <c r="P85" s="101"/>
      <c r="Q85" s="14" t="s">
        <v>376</v>
      </c>
      <c r="R85" s="15">
        <f>R84*20</f>
        <v>20000</v>
      </c>
      <c r="S85" s="16" t="s">
        <v>377</v>
      </c>
      <c r="T85" s="17">
        <f>R84</f>
        <v>1000</v>
      </c>
    </row>
    <row r="86" spans="2:20" ht="12" customHeight="1" x14ac:dyDescent="0.15">
      <c r="B86" s="136" t="s">
        <v>597</v>
      </c>
      <c r="C86" s="137"/>
      <c r="D86" s="140" t="s">
        <v>598</v>
      </c>
      <c r="E86" s="141"/>
      <c r="F86" s="101"/>
      <c r="G86" s="136" t="s">
        <v>599</v>
      </c>
      <c r="H86" s="137"/>
      <c r="I86" s="140" t="s">
        <v>600</v>
      </c>
      <c r="J86" s="141"/>
      <c r="K86" s="101"/>
      <c r="L86" s="136" t="s">
        <v>601</v>
      </c>
      <c r="M86" s="137"/>
      <c r="N86" s="140" t="s">
        <v>602</v>
      </c>
      <c r="O86" s="141"/>
      <c r="P86" s="101"/>
      <c r="Q86" s="136" t="s">
        <v>603</v>
      </c>
      <c r="R86" s="137"/>
      <c r="S86" s="140" t="s">
        <v>604</v>
      </c>
      <c r="T86" s="141"/>
    </row>
    <row r="87" spans="2:20" ht="12" customHeight="1" x14ac:dyDescent="0.15">
      <c r="B87" s="136"/>
      <c r="C87" s="137"/>
      <c r="D87" s="140"/>
      <c r="E87" s="141"/>
      <c r="F87" s="101"/>
      <c r="G87" s="136"/>
      <c r="H87" s="137"/>
      <c r="I87" s="140"/>
      <c r="J87" s="141"/>
      <c r="K87" s="101"/>
      <c r="L87" s="136"/>
      <c r="M87" s="137"/>
      <c r="N87" s="140"/>
      <c r="O87" s="141"/>
      <c r="P87" s="101"/>
      <c r="Q87" s="136"/>
      <c r="R87" s="137"/>
      <c r="S87" s="140"/>
      <c r="T87" s="141"/>
    </row>
    <row r="88" spans="2:20" ht="12" customHeight="1" x14ac:dyDescent="0.15">
      <c r="B88" s="136"/>
      <c r="C88" s="137"/>
      <c r="D88" s="140"/>
      <c r="E88" s="141"/>
      <c r="F88" s="101"/>
      <c r="G88" s="136"/>
      <c r="H88" s="137"/>
      <c r="I88" s="140"/>
      <c r="J88" s="141"/>
      <c r="K88" s="101"/>
      <c r="L88" s="136"/>
      <c r="M88" s="137"/>
      <c r="N88" s="140"/>
      <c r="O88" s="141"/>
      <c r="P88" s="101"/>
      <c r="Q88" s="136"/>
      <c r="R88" s="137"/>
      <c r="S88" s="140"/>
      <c r="T88" s="141"/>
    </row>
    <row r="89" spans="2:20" ht="12" customHeight="1" x14ac:dyDescent="0.15">
      <c r="B89" s="136"/>
      <c r="C89" s="137"/>
      <c r="D89" s="140"/>
      <c r="E89" s="141"/>
      <c r="F89" s="101"/>
      <c r="G89" s="136"/>
      <c r="H89" s="137"/>
      <c r="I89" s="140"/>
      <c r="J89" s="141"/>
      <c r="K89" s="101"/>
      <c r="L89" s="136"/>
      <c r="M89" s="137"/>
      <c r="N89" s="140"/>
      <c r="O89" s="141"/>
      <c r="P89" s="101"/>
      <c r="Q89" s="136"/>
      <c r="R89" s="137"/>
      <c r="S89" s="140"/>
      <c r="T89" s="141"/>
    </row>
    <row r="90" spans="2:20" ht="12" customHeight="1" x14ac:dyDescent="0.15">
      <c r="B90" s="136"/>
      <c r="C90" s="137"/>
      <c r="D90" s="140"/>
      <c r="E90" s="141"/>
      <c r="F90" s="101"/>
      <c r="G90" s="136"/>
      <c r="H90" s="137"/>
      <c r="I90" s="140"/>
      <c r="J90" s="141"/>
      <c r="K90" s="101"/>
      <c r="L90" s="136"/>
      <c r="M90" s="137"/>
      <c r="N90" s="140"/>
      <c r="O90" s="141"/>
      <c r="P90" s="101"/>
      <c r="Q90" s="136"/>
      <c r="R90" s="137"/>
      <c r="S90" s="140"/>
      <c r="T90" s="141"/>
    </row>
    <row r="91" spans="2:20" ht="12" customHeight="1" x14ac:dyDescent="0.15">
      <c r="B91" s="138"/>
      <c r="C91" s="139"/>
      <c r="D91" s="140"/>
      <c r="E91" s="141"/>
      <c r="F91" s="101"/>
      <c r="G91" s="138"/>
      <c r="H91" s="139"/>
      <c r="I91" s="140"/>
      <c r="J91" s="141"/>
      <c r="K91" s="101"/>
      <c r="L91" s="138"/>
      <c r="M91" s="139"/>
      <c r="N91" s="140"/>
      <c r="O91" s="141"/>
      <c r="P91" s="101"/>
      <c r="Q91" s="138"/>
      <c r="R91" s="139"/>
      <c r="S91" s="140"/>
      <c r="T91" s="141"/>
    </row>
    <row r="92" spans="2:20" ht="12" customHeight="1" x14ac:dyDescent="0.15">
      <c r="B92" s="14" t="s">
        <v>386</v>
      </c>
      <c r="C92" s="18">
        <v>500</v>
      </c>
      <c r="D92" s="139"/>
      <c r="E92" s="142"/>
      <c r="F92" s="101"/>
      <c r="G92" s="14" t="s">
        <v>386</v>
      </c>
      <c r="H92" s="18">
        <v>300</v>
      </c>
      <c r="I92" s="139"/>
      <c r="J92" s="142"/>
      <c r="K92" s="101"/>
      <c r="L92" s="14" t="s">
        <v>386</v>
      </c>
      <c r="M92" s="18">
        <v>600</v>
      </c>
      <c r="N92" s="139"/>
      <c r="O92" s="142"/>
      <c r="P92" s="101"/>
      <c r="Q92" s="14" t="s">
        <v>386</v>
      </c>
      <c r="R92" s="18">
        <v>600</v>
      </c>
      <c r="S92" s="139"/>
      <c r="T92" s="142"/>
    </row>
    <row r="93" spans="2:20" ht="12" customHeight="1" x14ac:dyDescent="0.15">
      <c r="B93" s="143" t="s">
        <v>605</v>
      </c>
      <c r="C93" s="144"/>
      <c r="D93" s="144"/>
      <c r="E93" s="145"/>
      <c r="F93" s="101"/>
      <c r="G93" s="143" t="s">
        <v>606</v>
      </c>
      <c r="H93" s="144"/>
      <c r="I93" s="144"/>
      <c r="J93" s="145"/>
      <c r="K93" s="101"/>
      <c r="L93" s="143" t="s">
        <v>607</v>
      </c>
      <c r="M93" s="144"/>
      <c r="N93" s="144"/>
      <c r="O93" s="145"/>
      <c r="P93" s="101"/>
      <c r="Q93" s="143" t="s">
        <v>608</v>
      </c>
      <c r="R93" s="144"/>
      <c r="S93" s="144"/>
      <c r="T93" s="145"/>
    </row>
    <row r="94" spans="2:20" ht="12" customHeight="1" x14ac:dyDescent="0.15">
      <c r="B94" s="146"/>
      <c r="C94" s="147"/>
      <c r="D94" s="147"/>
      <c r="E94" s="148"/>
      <c r="F94" s="101"/>
      <c r="G94" s="146"/>
      <c r="H94" s="147"/>
      <c r="I94" s="147"/>
      <c r="J94" s="148"/>
      <c r="K94" s="101"/>
      <c r="L94" s="146"/>
      <c r="M94" s="147"/>
      <c r="N94" s="147"/>
      <c r="O94" s="148"/>
      <c r="P94" s="101"/>
      <c r="Q94" s="146"/>
      <c r="R94" s="147"/>
      <c r="S94" s="147"/>
      <c r="T94" s="148"/>
    </row>
    <row r="95" spans="2:20" ht="12" customHeight="1" x14ac:dyDescent="0.15">
      <c r="B95" s="146"/>
      <c r="C95" s="147"/>
      <c r="D95" s="147"/>
      <c r="E95" s="148"/>
      <c r="F95" s="101"/>
      <c r="G95" s="146"/>
      <c r="H95" s="147"/>
      <c r="I95" s="147"/>
      <c r="J95" s="148"/>
      <c r="K95" s="101"/>
      <c r="L95" s="146"/>
      <c r="M95" s="147"/>
      <c r="N95" s="147"/>
      <c r="O95" s="148"/>
      <c r="P95" s="101"/>
      <c r="Q95" s="146"/>
      <c r="R95" s="147"/>
      <c r="S95" s="147"/>
      <c r="T95" s="148"/>
    </row>
    <row r="96" spans="2:20" ht="12" customHeight="1" x14ac:dyDescent="0.15">
      <c r="B96" s="146"/>
      <c r="C96" s="147"/>
      <c r="D96" s="147"/>
      <c r="E96" s="148"/>
      <c r="F96" s="101"/>
      <c r="G96" s="146"/>
      <c r="H96" s="147"/>
      <c r="I96" s="147"/>
      <c r="J96" s="148"/>
      <c r="K96" s="101"/>
      <c r="L96" s="146"/>
      <c r="M96" s="147"/>
      <c r="N96" s="147"/>
      <c r="O96" s="148"/>
      <c r="P96" s="101"/>
      <c r="Q96" s="146"/>
      <c r="R96" s="147"/>
      <c r="S96" s="147"/>
      <c r="T96" s="148"/>
    </row>
    <row r="97" spans="2:20" ht="12" customHeight="1" x14ac:dyDescent="0.15">
      <c r="B97" s="146"/>
      <c r="C97" s="147"/>
      <c r="D97" s="147"/>
      <c r="E97" s="148"/>
      <c r="F97" s="101"/>
      <c r="G97" s="146"/>
      <c r="H97" s="147"/>
      <c r="I97" s="147"/>
      <c r="J97" s="148"/>
      <c r="K97" s="101"/>
      <c r="L97" s="146"/>
      <c r="M97" s="147"/>
      <c r="N97" s="147"/>
      <c r="O97" s="148"/>
      <c r="P97" s="101"/>
      <c r="Q97" s="146"/>
      <c r="R97" s="147"/>
      <c r="S97" s="147"/>
      <c r="T97" s="148"/>
    </row>
    <row r="98" spans="2:20" ht="12" customHeight="1" x14ac:dyDescent="0.15">
      <c r="B98" s="146"/>
      <c r="C98" s="147"/>
      <c r="D98" s="147"/>
      <c r="E98" s="148"/>
      <c r="F98" s="101"/>
      <c r="G98" s="146"/>
      <c r="H98" s="147"/>
      <c r="I98" s="147"/>
      <c r="J98" s="148"/>
      <c r="K98" s="101"/>
      <c r="L98" s="146"/>
      <c r="M98" s="147"/>
      <c r="N98" s="147"/>
      <c r="O98" s="148"/>
      <c r="P98" s="101"/>
      <c r="Q98" s="146"/>
      <c r="R98" s="147"/>
      <c r="S98" s="147"/>
      <c r="T98" s="148"/>
    </row>
    <row r="99" spans="2:20" ht="12" customHeight="1" x14ac:dyDescent="0.15">
      <c r="B99" s="146"/>
      <c r="C99" s="147"/>
      <c r="D99" s="147"/>
      <c r="E99" s="148"/>
      <c r="F99" s="101"/>
      <c r="G99" s="146"/>
      <c r="H99" s="147"/>
      <c r="I99" s="147"/>
      <c r="J99" s="148"/>
      <c r="K99" s="101"/>
      <c r="L99" s="146"/>
      <c r="M99" s="147"/>
      <c r="N99" s="147"/>
      <c r="O99" s="148"/>
      <c r="P99" s="101"/>
      <c r="Q99" s="146"/>
      <c r="R99" s="147"/>
      <c r="S99" s="147"/>
      <c r="T99" s="148"/>
    </row>
    <row r="100" spans="2:20" ht="12" customHeight="1" x14ac:dyDescent="0.15">
      <c r="B100" s="146"/>
      <c r="C100" s="147"/>
      <c r="D100" s="147"/>
      <c r="E100" s="148"/>
      <c r="F100" s="101"/>
      <c r="G100" s="146"/>
      <c r="H100" s="147"/>
      <c r="I100" s="147"/>
      <c r="J100" s="148"/>
      <c r="K100" s="101"/>
      <c r="L100" s="146"/>
      <c r="M100" s="147"/>
      <c r="N100" s="147"/>
      <c r="O100" s="148"/>
      <c r="P100" s="101"/>
      <c r="Q100" s="146"/>
      <c r="R100" s="147"/>
      <c r="S100" s="147"/>
      <c r="T100" s="148"/>
    </row>
    <row r="101" spans="2:20" ht="12" customHeight="1" x14ac:dyDescent="0.15">
      <c r="B101" s="146"/>
      <c r="C101" s="147"/>
      <c r="D101" s="147"/>
      <c r="E101" s="148"/>
      <c r="F101" s="101"/>
      <c r="G101" s="146"/>
      <c r="H101" s="147"/>
      <c r="I101" s="147"/>
      <c r="J101" s="148"/>
      <c r="K101" s="101"/>
      <c r="L101" s="146"/>
      <c r="M101" s="147"/>
      <c r="N101" s="147"/>
      <c r="O101" s="148"/>
      <c r="P101" s="101"/>
      <c r="Q101" s="146"/>
      <c r="R101" s="147"/>
      <c r="S101" s="147"/>
      <c r="T101" s="148"/>
    </row>
    <row r="102" spans="2:20" ht="12" customHeight="1" x14ac:dyDescent="0.15">
      <c r="B102" s="146"/>
      <c r="C102" s="147"/>
      <c r="D102" s="147"/>
      <c r="E102" s="148"/>
      <c r="F102" s="101"/>
      <c r="G102" s="146"/>
      <c r="H102" s="147"/>
      <c r="I102" s="147"/>
      <c r="J102" s="148"/>
      <c r="K102" s="101"/>
      <c r="L102" s="146"/>
      <c r="M102" s="147"/>
      <c r="N102" s="147"/>
      <c r="O102" s="148"/>
      <c r="P102" s="101"/>
      <c r="Q102" s="146"/>
      <c r="R102" s="147"/>
      <c r="S102" s="147"/>
      <c r="T102" s="148"/>
    </row>
    <row r="103" spans="2:20" ht="12" customHeight="1" x14ac:dyDescent="0.15">
      <c r="B103" s="155" t="s">
        <v>609</v>
      </c>
      <c r="C103" s="156"/>
      <c r="D103" s="156"/>
      <c r="E103" s="157"/>
      <c r="F103" s="101"/>
      <c r="G103" s="155" t="s">
        <v>610</v>
      </c>
      <c r="H103" s="156"/>
      <c r="I103" s="156"/>
      <c r="J103" s="157"/>
      <c r="K103" s="101"/>
      <c r="L103" s="155" t="s">
        <v>403</v>
      </c>
      <c r="M103" s="156"/>
      <c r="N103" s="156"/>
      <c r="O103" s="157"/>
      <c r="P103" s="101"/>
      <c r="Q103" s="155" t="s">
        <v>403</v>
      </c>
      <c r="R103" s="156"/>
      <c r="S103" s="156"/>
      <c r="T103" s="157"/>
    </row>
    <row r="106" spans="2:20" ht="12" customHeight="1" x14ac:dyDescent="0.15">
      <c r="B106" s="2" t="s">
        <v>364</v>
      </c>
      <c r="C106" s="3" t="s">
        <v>338</v>
      </c>
      <c r="D106" s="4" t="s">
        <v>365</v>
      </c>
      <c r="E106" s="5" t="str">
        <f>E107</f>
        <v>太刀</v>
      </c>
      <c r="F106" s="101"/>
      <c r="G106" s="2" t="s">
        <v>364</v>
      </c>
      <c r="H106" s="3" t="s">
        <v>340</v>
      </c>
      <c r="I106" s="4" t="s">
        <v>365</v>
      </c>
      <c r="J106" s="5" t="str">
        <f>J107</f>
        <v>打刀</v>
      </c>
      <c r="K106" s="101"/>
      <c r="L106" s="2" t="s">
        <v>364</v>
      </c>
      <c r="M106" s="3" t="s">
        <v>318</v>
      </c>
      <c r="N106" s="4" t="s">
        <v>365</v>
      </c>
      <c r="O106" s="5" t="str">
        <f>O107</f>
        <v>太刀</v>
      </c>
      <c r="P106" s="101"/>
      <c r="Q106" s="2" t="s">
        <v>364</v>
      </c>
      <c r="R106" s="3" t="s">
        <v>322</v>
      </c>
      <c r="S106" s="4" t="s">
        <v>365</v>
      </c>
      <c r="T106" s="5" t="str">
        <f>T107</f>
        <v>太刀</v>
      </c>
    </row>
    <row r="107" spans="2:20" ht="12" customHeight="1" x14ac:dyDescent="0.15">
      <c r="B107" s="6" t="s">
        <v>366</v>
      </c>
      <c r="C107" s="7" t="s">
        <v>367</v>
      </c>
      <c r="D107" s="7" t="s">
        <v>368</v>
      </c>
      <c r="E107" s="8" t="s">
        <v>563</v>
      </c>
      <c r="F107" s="101"/>
      <c r="G107" s="6" t="s">
        <v>366</v>
      </c>
      <c r="H107" s="7" t="s">
        <v>367</v>
      </c>
      <c r="I107" s="7" t="s">
        <v>368</v>
      </c>
      <c r="J107" s="8" t="s">
        <v>575</v>
      </c>
      <c r="K107" s="101"/>
      <c r="L107" s="6" t="s">
        <v>366</v>
      </c>
      <c r="M107" s="7" t="s">
        <v>367</v>
      </c>
      <c r="N107" s="7" t="s">
        <v>368</v>
      </c>
      <c r="O107" s="8" t="s">
        <v>563</v>
      </c>
      <c r="P107" s="101"/>
      <c r="Q107" s="6" t="s">
        <v>366</v>
      </c>
      <c r="R107" s="7" t="s">
        <v>367</v>
      </c>
      <c r="S107" s="7" t="s">
        <v>368</v>
      </c>
      <c r="T107" s="8" t="s">
        <v>563</v>
      </c>
    </row>
    <row r="108" spans="2:20" ht="12" customHeight="1" x14ac:dyDescent="0.15">
      <c r="B108" s="6" t="s">
        <v>370</v>
      </c>
      <c r="C108" s="9" t="str">
        <f>IF(E108/10&lt;1,"",E108/10&amp;"D5")&amp;IF(E109/5&lt;1,"","+"&amp;INT(E109/5))</f>
        <v>25D5+4</v>
      </c>
      <c r="D108" s="10" t="s">
        <v>371</v>
      </c>
      <c r="E108" s="11">
        <v>250</v>
      </c>
      <c r="F108" s="101"/>
      <c r="G108" s="6" t="s">
        <v>370</v>
      </c>
      <c r="H108" s="9" t="str">
        <f>IF(J108/10&lt;1,"",J108/10&amp;"D5")&amp;IF(J109/5&lt;1,"","+"&amp;INT(J109/5))</f>
        <v>30D5+6</v>
      </c>
      <c r="I108" s="10" t="s">
        <v>371</v>
      </c>
      <c r="J108" s="11">
        <v>300</v>
      </c>
      <c r="K108" s="101"/>
      <c r="L108" s="6" t="s">
        <v>370</v>
      </c>
      <c r="M108" s="9" t="str">
        <f>IF(O108/10&lt;1,"",O108/10&amp;"D5")&amp;IF(O109/5&lt;1,"","+"&amp;INT(O109/5))</f>
        <v>25D5+4</v>
      </c>
      <c r="N108" s="10" t="s">
        <v>371</v>
      </c>
      <c r="O108" s="11">
        <v>250</v>
      </c>
      <c r="P108" s="101"/>
      <c r="Q108" s="6" t="s">
        <v>370</v>
      </c>
      <c r="R108" s="9" t="str">
        <f>IF(T108/10&lt;1,"",T108/10&amp;"D5")&amp;IF(T109/5&lt;1,"","+"&amp;INT(T109/5))</f>
        <v>25D5+4</v>
      </c>
      <c r="S108" s="10" t="s">
        <v>371</v>
      </c>
      <c r="T108" s="11">
        <v>250</v>
      </c>
    </row>
    <row r="109" spans="2:20" ht="12" customHeight="1" x14ac:dyDescent="0.15">
      <c r="B109" s="6" t="s">
        <v>372</v>
      </c>
      <c r="C109" s="12" t="str">
        <f>LOOKUP(C110,{0,201,401,601,901,1201,1501;"黑色","绿色","蓝色","紫色","红色","橙色","金色"})</f>
        <v>橙色</v>
      </c>
      <c r="D109" s="10" t="s">
        <v>373</v>
      </c>
      <c r="E109" s="13">
        <v>20</v>
      </c>
      <c r="F109" s="101"/>
      <c r="G109" s="6" t="s">
        <v>372</v>
      </c>
      <c r="H109" s="12" t="str">
        <f>LOOKUP(H110,{0,201,401,601,901,1201,1501;"黑色","绿色","蓝色","紫色","红色","橙色","金色"})</f>
        <v>橙色</v>
      </c>
      <c r="I109" s="10" t="s">
        <v>373</v>
      </c>
      <c r="J109" s="13">
        <v>30</v>
      </c>
      <c r="K109" s="101"/>
      <c r="L109" s="6" t="s">
        <v>372</v>
      </c>
      <c r="M109" s="12" t="str">
        <f>LOOKUP(M110,{0,201,401,601,901,1201,1501;"黑色","绿色","蓝色","紫色","红色","橙色","金色"})</f>
        <v>红色</v>
      </c>
      <c r="N109" s="10" t="s">
        <v>373</v>
      </c>
      <c r="O109" s="13">
        <v>20</v>
      </c>
      <c r="P109" s="101"/>
      <c r="Q109" s="6" t="s">
        <v>372</v>
      </c>
      <c r="R109" s="12" t="str">
        <f>LOOKUP(R110,{0,201,401,601,901,1201,1501;"黑色","绿色","蓝色","紫色","红色","橙色","金色"})</f>
        <v>红色</v>
      </c>
      <c r="S109" s="10" t="s">
        <v>373</v>
      </c>
      <c r="T109" s="13">
        <v>20</v>
      </c>
    </row>
    <row r="110" spans="2:20" ht="12" customHeight="1" x14ac:dyDescent="0.15">
      <c r="B110" s="6" t="s">
        <v>374</v>
      </c>
      <c r="C110" s="12">
        <f>C118+E108</f>
        <v>1250</v>
      </c>
      <c r="D110" s="10" t="s">
        <v>375</v>
      </c>
      <c r="E110" s="13">
        <v>11</v>
      </c>
      <c r="F110" s="101"/>
      <c r="G110" s="6" t="s">
        <v>374</v>
      </c>
      <c r="H110" s="12">
        <f>H118+J108</f>
        <v>1300</v>
      </c>
      <c r="I110" s="10" t="s">
        <v>375</v>
      </c>
      <c r="J110" s="13">
        <v>10</v>
      </c>
      <c r="K110" s="101"/>
      <c r="L110" s="6" t="s">
        <v>374</v>
      </c>
      <c r="M110" s="12">
        <f>M118+O108</f>
        <v>1050</v>
      </c>
      <c r="N110" s="10" t="s">
        <v>375</v>
      </c>
      <c r="O110" s="13">
        <v>10</v>
      </c>
      <c r="P110" s="101"/>
      <c r="Q110" s="6" t="s">
        <v>374</v>
      </c>
      <c r="R110" s="12">
        <f>R118+T108</f>
        <v>1050</v>
      </c>
      <c r="S110" s="10" t="s">
        <v>375</v>
      </c>
      <c r="T110" s="13">
        <v>10</v>
      </c>
    </row>
    <row r="111" spans="2:20" ht="12" customHeight="1" x14ac:dyDescent="0.15">
      <c r="B111" s="14" t="s">
        <v>376</v>
      </c>
      <c r="C111" s="15">
        <f>C110*20</f>
        <v>25000</v>
      </c>
      <c r="D111" s="16" t="s">
        <v>377</v>
      </c>
      <c r="E111" s="17">
        <f>C110</f>
        <v>1250</v>
      </c>
      <c r="F111" s="101"/>
      <c r="G111" s="14" t="s">
        <v>376</v>
      </c>
      <c r="H111" s="15">
        <f>H110*20</f>
        <v>26000</v>
      </c>
      <c r="I111" s="16" t="s">
        <v>377</v>
      </c>
      <c r="J111" s="17">
        <f>H110</f>
        <v>1300</v>
      </c>
      <c r="K111" s="101"/>
      <c r="L111" s="14" t="s">
        <v>376</v>
      </c>
      <c r="M111" s="15">
        <f>M110*20</f>
        <v>21000</v>
      </c>
      <c r="N111" s="16" t="s">
        <v>377</v>
      </c>
      <c r="O111" s="17">
        <f>M110</f>
        <v>1050</v>
      </c>
      <c r="P111" s="101"/>
      <c r="Q111" s="14" t="s">
        <v>376</v>
      </c>
      <c r="R111" s="15">
        <f>R110*20</f>
        <v>21000</v>
      </c>
      <c r="S111" s="16" t="s">
        <v>377</v>
      </c>
      <c r="T111" s="17">
        <f>R110</f>
        <v>1050</v>
      </c>
    </row>
    <row r="112" spans="2:20" ht="12" customHeight="1" x14ac:dyDescent="0.15">
      <c r="B112" s="136" t="s">
        <v>611</v>
      </c>
      <c r="C112" s="137"/>
      <c r="D112" s="140" t="s">
        <v>612</v>
      </c>
      <c r="E112" s="141"/>
      <c r="F112" s="101"/>
      <c r="G112" s="136" t="s">
        <v>613</v>
      </c>
      <c r="H112" s="137"/>
      <c r="I112" s="140" t="s">
        <v>614</v>
      </c>
      <c r="J112" s="141"/>
      <c r="K112" s="101"/>
      <c r="L112" s="136" t="s">
        <v>615</v>
      </c>
      <c r="M112" s="137"/>
      <c r="N112" s="140" t="s">
        <v>616</v>
      </c>
      <c r="O112" s="141"/>
      <c r="P112" s="101"/>
      <c r="Q112" s="136" t="s">
        <v>617</v>
      </c>
      <c r="R112" s="137"/>
      <c r="S112" s="140" t="s">
        <v>618</v>
      </c>
      <c r="T112" s="141"/>
    </row>
    <row r="113" spans="2:20" ht="12" customHeight="1" x14ac:dyDescent="0.15">
      <c r="B113" s="136"/>
      <c r="C113" s="137"/>
      <c r="D113" s="140"/>
      <c r="E113" s="141"/>
      <c r="F113" s="101"/>
      <c r="G113" s="136"/>
      <c r="H113" s="137"/>
      <c r="I113" s="140"/>
      <c r="J113" s="141"/>
      <c r="K113" s="101"/>
      <c r="L113" s="136"/>
      <c r="M113" s="137"/>
      <c r="N113" s="140"/>
      <c r="O113" s="141"/>
      <c r="P113" s="101"/>
      <c r="Q113" s="136"/>
      <c r="R113" s="137"/>
      <c r="S113" s="140"/>
      <c r="T113" s="141"/>
    </row>
    <row r="114" spans="2:20" ht="12" customHeight="1" x14ac:dyDescent="0.15">
      <c r="B114" s="136"/>
      <c r="C114" s="137"/>
      <c r="D114" s="140"/>
      <c r="E114" s="141"/>
      <c r="F114" s="101"/>
      <c r="G114" s="136"/>
      <c r="H114" s="137"/>
      <c r="I114" s="140"/>
      <c r="J114" s="141"/>
      <c r="K114" s="101"/>
      <c r="L114" s="136"/>
      <c r="M114" s="137"/>
      <c r="N114" s="140"/>
      <c r="O114" s="141"/>
      <c r="P114" s="101"/>
      <c r="Q114" s="136"/>
      <c r="R114" s="137"/>
      <c r="S114" s="140"/>
      <c r="T114" s="141"/>
    </row>
    <row r="115" spans="2:20" ht="12" customHeight="1" x14ac:dyDescent="0.15">
      <c r="B115" s="136"/>
      <c r="C115" s="137"/>
      <c r="D115" s="140"/>
      <c r="E115" s="141"/>
      <c r="F115" s="101"/>
      <c r="G115" s="136"/>
      <c r="H115" s="137"/>
      <c r="I115" s="140"/>
      <c r="J115" s="141"/>
      <c r="K115" s="101"/>
      <c r="L115" s="136"/>
      <c r="M115" s="137"/>
      <c r="N115" s="140"/>
      <c r="O115" s="141"/>
      <c r="P115" s="101"/>
      <c r="Q115" s="136"/>
      <c r="R115" s="137"/>
      <c r="S115" s="140"/>
      <c r="T115" s="141"/>
    </row>
    <row r="116" spans="2:20" ht="12" customHeight="1" x14ac:dyDescent="0.15">
      <c r="B116" s="136"/>
      <c r="C116" s="137"/>
      <c r="D116" s="140"/>
      <c r="E116" s="141"/>
      <c r="F116" s="101"/>
      <c r="G116" s="136"/>
      <c r="H116" s="137"/>
      <c r="I116" s="140"/>
      <c r="J116" s="141"/>
      <c r="K116" s="101"/>
      <c r="L116" s="136"/>
      <c r="M116" s="137"/>
      <c r="N116" s="140"/>
      <c r="O116" s="141"/>
      <c r="P116" s="101"/>
      <c r="Q116" s="136"/>
      <c r="R116" s="137"/>
      <c r="S116" s="140"/>
      <c r="T116" s="141"/>
    </row>
    <row r="117" spans="2:20" ht="12" customHeight="1" x14ac:dyDescent="0.15">
      <c r="B117" s="138"/>
      <c r="C117" s="139"/>
      <c r="D117" s="140"/>
      <c r="E117" s="141"/>
      <c r="F117" s="101"/>
      <c r="G117" s="138"/>
      <c r="H117" s="139"/>
      <c r="I117" s="140"/>
      <c r="J117" s="141"/>
      <c r="K117" s="101"/>
      <c r="L117" s="138"/>
      <c r="M117" s="139"/>
      <c r="N117" s="140"/>
      <c r="O117" s="141"/>
      <c r="P117" s="101"/>
      <c r="Q117" s="138"/>
      <c r="R117" s="139"/>
      <c r="S117" s="140"/>
      <c r="T117" s="141"/>
    </row>
    <row r="118" spans="2:20" ht="12" customHeight="1" x14ac:dyDescent="0.15">
      <c r="B118" s="14" t="s">
        <v>386</v>
      </c>
      <c r="C118" s="18">
        <v>1000</v>
      </c>
      <c r="D118" s="139"/>
      <c r="E118" s="142"/>
      <c r="F118" s="101"/>
      <c r="G118" s="14" t="s">
        <v>386</v>
      </c>
      <c r="H118" s="18">
        <v>1000</v>
      </c>
      <c r="I118" s="139"/>
      <c r="J118" s="142"/>
      <c r="K118" s="101"/>
      <c r="L118" s="14" t="s">
        <v>386</v>
      </c>
      <c r="M118" s="18">
        <v>800</v>
      </c>
      <c r="N118" s="139"/>
      <c r="O118" s="142"/>
      <c r="P118" s="101"/>
      <c r="Q118" s="14" t="s">
        <v>386</v>
      </c>
      <c r="R118" s="18">
        <v>800</v>
      </c>
      <c r="S118" s="139"/>
      <c r="T118" s="142"/>
    </row>
    <row r="119" spans="2:20" ht="12" customHeight="1" x14ac:dyDescent="0.15">
      <c r="B119" s="143" t="s">
        <v>619</v>
      </c>
      <c r="C119" s="144"/>
      <c r="D119" s="144"/>
      <c r="E119" s="145"/>
      <c r="F119" s="101"/>
      <c r="G119" s="143"/>
      <c r="H119" s="144"/>
      <c r="I119" s="144"/>
      <c r="J119" s="145"/>
      <c r="K119" s="101"/>
      <c r="L119" s="143"/>
      <c r="M119" s="144"/>
      <c r="N119" s="144"/>
      <c r="O119" s="145"/>
      <c r="P119" s="101"/>
      <c r="Q119" s="143"/>
      <c r="R119" s="144"/>
      <c r="S119" s="144"/>
      <c r="T119" s="145"/>
    </row>
    <row r="120" spans="2:20" ht="12" customHeight="1" x14ac:dyDescent="0.15">
      <c r="B120" s="146"/>
      <c r="C120" s="147"/>
      <c r="D120" s="147"/>
      <c r="E120" s="148"/>
      <c r="F120" s="101"/>
      <c r="G120" s="146"/>
      <c r="H120" s="147"/>
      <c r="I120" s="147"/>
      <c r="J120" s="148"/>
      <c r="K120" s="101"/>
      <c r="L120" s="146"/>
      <c r="M120" s="147"/>
      <c r="N120" s="147"/>
      <c r="O120" s="148"/>
      <c r="P120" s="101"/>
      <c r="Q120" s="146"/>
      <c r="R120" s="147"/>
      <c r="S120" s="147"/>
      <c r="T120" s="148"/>
    </row>
    <row r="121" spans="2:20" ht="12" customHeight="1" x14ac:dyDescent="0.15">
      <c r="B121" s="146"/>
      <c r="C121" s="147"/>
      <c r="D121" s="147"/>
      <c r="E121" s="148"/>
      <c r="F121" s="101"/>
      <c r="G121" s="146"/>
      <c r="H121" s="147"/>
      <c r="I121" s="147"/>
      <c r="J121" s="148"/>
      <c r="K121" s="101"/>
      <c r="L121" s="146"/>
      <c r="M121" s="147"/>
      <c r="N121" s="147"/>
      <c r="O121" s="148"/>
      <c r="P121" s="101"/>
      <c r="Q121" s="146"/>
      <c r="R121" s="147"/>
      <c r="S121" s="147"/>
      <c r="T121" s="148"/>
    </row>
    <row r="122" spans="2:20" ht="12" customHeight="1" x14ac:dyDescent="0.15">
      <c r="B122" s="146"/>
      <c r="C122" s="147"/>
      <c r="D122" s="147"/>
      <c r="E122" s="148"/>
      <c r="F122" s="101"/>
      <c r="G122" s="146"/>
      <c r="H122" s="147"/>
      <c r="I122" s="147"/>
      <c r="J122" s="148"/>
      <c r="K122" s="101"/>
      <c r="L122" s="146"/>
      <c r="M122" s="147"/>
      <c r="N122" s="147"/>
      <c r="O122" s="148"/>
      <c r="P122" s="101"/>
      <c r="Q122" s="146"/>
      <c r="R122" s="147"/>
      <c r="S122" s="147"/>
      <c r="T122" s="148"/>
    </row>
    <row r="123" spans="2:20" ht="12" customHeight="1" x14ac:dyDescent="0.15">
      <c r="B123" s="146"/>
      <c r="C123" s="147"/>
      <c r="D123" s="147"/>
      <c r="E123" s="148"/>
      <c r="F123" s="101"/>
      <c r="G123" s="146"/>
      <c r="H123" s="147"/>
      <c r="I123" s="147"/>
      <c r="J123" s="148"/>
      <c r="K123" s="101"/>
      <c r="L123" s="146"/>
      <c r="M123" s="147"/>
      <c r="N123" s="147"/>
      <c r="O123" s="148"/>
      <c r="P123" s="101"/>
      <c r="Q123" s="146"/>
      <c r="R123" s="147"/>
      <c r="S123" s="147"/>
      <c r="T123" s="148"/>
    </row>
    <row r="124" spans="2:20" ht="12" customHeight="1" x14ac:dyDescent="0.15">
      <c r="B124" s="146"/>
      <c r="C124" s="147"/>
      <c r="D124" s="147"/>
      <c r="E124" s="148"/>
      <c r="F124" s="101"/>
      <c r="G124" s="146"/>
      <c r="H124" s="147"/>
      <c r="I124" s="147"/>
      <c r="J124" s="148"/>
      <c r="K124" s="101"/>
      <c r="L124" s="146"/>
      <c r="M124" s="147"/>
      <c r="N124" s="147"/>
      <c r="O124" s="148"/>
      <c r="P124" s="101"/>
      <c r="Q124" s="146"/>
      <c r="R124" s="147"/>
      <c r="S124" s="147"/>
      <c r="T124" s="148"/>
    </row>
    <row r="125" spans="2:20" ht="12" customHeight="1" x14ac:dyDescent="0.15">
      <c r="B125" s="146"/>
      <c r="C125" s="147"/>
      <c r="D125" s="147"/>
      <c r="E125" s="148"/>
      <c r="F125" s="101"/>
      <c r="G125" s="146"/>
      <c r="H125" s="147"/>
      <c r="I125" s="147"/>
      <c r="J125" s="148"/>
      <c r="K125" s="101"/>
      <c r="L125" s="146"/>
      <c r="M125" s="147"/>
      <c r="N125" s="147"/>
      <c r="O125" s="148"/>
      <c r="P125" s="101"/>
      <c r="Q125" s="146"/>
      <c r="R125" s="147"/>
      <c r="S125" s="147"/>
      <c r="T125" s="148"/>
    </row>
    <row r="126" spans="2:20" ht="12" customHeight="1" x14ac:dyDescent="0.15">
      <c r="B126" s="146"/>
      <c r="C126" s="147"/>
      <c r="D126" s="147"/>
      <c r="E126" s="148"/>
      <c r="F126" s="101"/>
      <c r="G126" s="146"/>
      <c r="H126" s="147"/>
      <c r="I126" s="147"/>
      <c r="J126" s="148"/>
      <c r="K126" s="101"/>
      <c r="L126" s="146"/>
      <c r="M126" s="147"/>
      <c r="N126" s="147"/>
      <c r="O126" s="148"/>
      <c r="P126" s="101"/>
      <c r="Q126" s="146"/>
      <c r="R126" s="147"/>
      <c r="S126" s="147"/>
      <c r="T126" s="148"/>
    </row>
    <row r="127" spans="2:20" ht="12" customHeight="1" x14ac:dyDescent="0.15">
      <c r="B127" s="146"/>
      <c r="C127" s="147"/>
      <c r="D127" s="147"/>
      <c r="E127" s="148"/>
      <c r="F127" s="101"/>
      <c r="G127" s="146"/>
      <c r="H127" s="147"/>
      <c r="I127" s="147"/>
      <c r="J127" s="148"/>
      <c r="K127" s="101"/>
      <c r="L127" s="146"/>
      <c r="M127" s="147"/>
      <c r="N127" s="147"/>
      <c r="O127" s="148"/>
      <c r="P127" s="101"/>
      <c r="Q127" s="146"/>
      <c r="R127" s="147"/>
      <c r="S127" s="147"/>
      <c r="T127" s="148"/>
    </row>
    <row r="128" spans="2:20" ht="12" customHeight="1" x14ac:dyDescent="0.15">
      <c r="B128" s="146"/>
      <c r="C128" s="147"/>
      <c r="D128" s="147"/>
      <c r="E128" s="148"/>
      <c r="F128" s="101"/>
      <c r="G128" s="146"/>
      <c r="H128" s="147"/>
      <c r="I128" s="147"/>
      <c r="J128" s="148"/>
      <c r="K128" s="101"/>
      <c r="L128" s="146"/>
      <c r="M128" s="147"/>
      <c r="N128" s="147"/>
      <c r="O128" s="148"/>
      <c r="P128" s="101"/>
      <c r="Q128" s="146"/>
      <c r="R128" s="147"/>
      <c r="S128" s="147"/>
      <c r="T128" s="148"/>
    </row>
    <row r="129" spans="2:20" ht="12" customHeight="1" x14ac:dyDescent="0.15">
      <c r="B129" s="155" t="s">
        <v>609</v>
      </c>
      <c r="C129" s="156"/>
      <c r="D129" s="156"/>
      <c r="E129" s="157"/>
      <c r="F129" s="101"/>
      <c r="G129" s="155" t="s">
        <v>465</v>
      </c>
      <c r="H129" s="156"/>
      <c r="I129" s="156"/>
      <c r="J129" s="157"/>
      <c r="K129" s="101"/>
      <c r="L129" s="155" t="s">
        <v>620</v>
      </c>
      <c r="M129" s="156"/>
      <c r="N129" s="156"/>
      <c r="O129" s="157"/>
      <c r="P129" s="101"/>
      <c r="Q129" s="155" t="s">
        <v>620</v>
      </c>
      <c r="R129" s="156"/>
      <c r="S129" s="156"/>
      <c r="T129" s="157"/>
    </row>
    <row r="132" spans="2:20" ht="12" customHeight="1" x14ac:dyDescent="0.15">
      <c r="B132" s="2" t="s">
        <v>364</v>
      </c>
      <c r="C132" s="3" t="s">
        <v>268</v>
      </c>
      <c r="D132" s="4" t="s">
        <v>365</v>
      </c>
      <c r="E132" s="5" t="str">
        <f>E133</f>
        <v>刀</v>
      </c>
      <c r="G132" s="2" t="s">
        <v>364</v>
      </c>
      <c r="H132" s="3" t="s">
        <v>172</v>
      </c>
      <c r="I132" s="4" t="s">
        <v>365</v>
      </c>
      <c r="J132" s="5" t="str">
        <f>J133</f>
        <v>刀</v>
      </c>
      <c r="L132" s="2" t="s">
        <v>364</v>
      </c>
      <c r="M132" s="3" t="s">
        <v>274</v>
      </c>
      <c r="N132" s="4" t="s">
        <v>365</v>
      </c>
      <c r="O132" s="5" t="str">
        <f>O133</f>
        <v>刀</v>
      </c>
      <c r="Q132" s="2" t="s">
        <v>364</v>
      </c>
      <c r="R132" s="3" t="s">
        <v>135</v>
      </c>
      <c r="S132" s="4" t="s">
        <v>365</v>
      </c>
      <c r="T132" s="5" t="str">
        <f>T133</f>
        <v>刀</v>
      </c>
    </row>
    <row r="133" spans="2:20" ht="12" customHeight="1" x14ac:dyDescent="0.15">
      <c r="B133" s="6" t="s">
        <v>366</v>
      </c>
      <c r="C133" s="7" t="s">
        <v>367</v>
      </c>
      <c r="D133" s="7" t="s">
        <v>368</v>
      </c>
      <c r="E133" s="8" t="s">
        <v>2</v>
      </c>
      <c r="G133" s="6" t="s">
        <v>366</v>
      </c>
      <c r="H133" s="7" t="s">
        <v>367</v>
      </c>
      <c r="I133" s="7" t="s">
        <v>368</v>
      </c>
      <c r="J133" s="8" t="s">
        <v>2</v>
      </c>
      <c r="L133" s="6" t="s">
        <v>366</v>
      </c>
      <c r="M133" s="7" t="s">
        <v>367</v>
      </c>
      <c r="N133" s="7" t="s">
        <v>368</v>
      </c>
      <c r="O133" s="8" t="s">
        <v>2</v>
      </c>
      <c r="Q133" s="6" t="s">
        <v>366</v>
      </c>
      <c r="R133" s="7" t="s">
        <v>367</v>
      </c>
      <c r="S133" s="7" t="s">
        <v>368</v>
      </c>
      <c r="T133" s="8" t="s">
        <v>2</v>
      </c>
    </row>
    <row r="134" spans="2:20" ht="12" customHeight="1" x14ac:dyDescent="0.15">
      <c r="B134" s="6" t="s">
        <v>370</v>
      </c>
      <c r="C134" s="9" t="str">
        <f>IF(E134/10&lt;1,"",E134/10&amp;"D5")&amp;IF(E135/5&lt;1,"","+"&amp;INT(E135/5))</f>
        <v>30D5+80</v>
      </c>
      <c r="D134" s="10" t="s">
        <v>371</v>
      </c>
      <c r="E134" s="11">
        <v>300</v>
      </c>
      <c r="G134" s="6" t="s">
        <v>370</v>
      </c>
      <c r="H134" s="9" t="str">
        <f>IF(J134/10&lt;1,"",J134/10&amp;"D5")&amp;IF(J135/5&lt;1,"","+"&amp;INT(J135/5))</f>
        <v>25D5+40</v>
      </c>
      <c r="I134" s="10" t="s">
        <v>371</v>
      </c>
      <c r="J134" s="11">
        <v>250</v>
      </c>
      <c r="L134" s="6" t="s">
        <v>370</v>
      </c>
      <c r="M134" s="9" t="str">
        <f>IF(O134/10&lt;1,"",O134/10&amp;"D5")&amp;IF(O135/5&lt;1,"","+"&amp;INT(O135/5))</f>
        <v>50D5</v>
      </c>
      <c r="N134" s="10" t="s">
        <v>371</v>
      </c>
      <c r="O134" s="11">
        <v>500</v>
      </c>
      <c r="Q134" s="6" t="s">
        <v>370</v>
      </c>
      <c r="R134" s="9" t="str">
        <f>IF(T134/10&lt;1,"",T134/10&amp;"D5")&amp;IF(T135/5&lt;1,"","+"&amp;INT(T135/5))</f>
        <v>20D5+48</v>
      </c>
      <c r="S134" s="10" t="s">
        <v>371</v>
      </c>
      <c r="T134" s="11">
        <v>200</v>
      </c>
    </row>
    <row r="135" spans="2:20" ht="12" customHeight="1" x14ac:dyDescent="0.15">
      <c r="B135" s="6" t="s">
        <v>372</v>
      </c>
      <c r="C135" s="12" t="str">
        <f>LOOKUP(C136,{0,201,401,601,901,1201,1501;"黑色","绿色","蓝色","紫色","红色","橙色","金色"})</f>
        <v>紫色</v>
      </c>
      <c r="D135" s="10" t="s">
        <v>373</v>
      </c>
      <c r="E135" s="13">
        <v>400</v>
      </c>
      <c r="G135" s="6" t="s">
        <v>372</v>
      </c>
      <c r="H135" s="12" t="str">
        <f>LOOKUP(H136,{0,201,401,601,901,1201,1501;"黑色","绿色","蓝色","紫色","红色","橙色","金色"})</f>
        <v>蓝色</v>
      </c>
      <c r="I135" s="10" t="s">
        <v>373</v>
      </c>
      <c r="J135" s="13">
        <v>200</v>
      </c>
      <c r="L135" s="6" t="s">
        <v>372</v>
      </c>
      <c r="M135" s="12" t="str">
        <f>LOOKUP(M136,{0,201,401,601,901,1201,1501;"黑色","绿色","蓝色","紫色","红色","橙色","金色"})</f>
        <v>紫色</v>
      </c>
      <c r="N135" s="10" t="s">
        <v>373</v>
      </c>
      <c r="O135" s="13">
        <v>1</v>
      </c>
      <c r="Q135" s="6" t="s">
        <v>372</v>
      </c>
      <c r="R135" s="12" t="str">
        <f>LOOKUP(R136,{0,201,401,601,901,1201,1501;"黑色","绿色","蓝色","紫色","红色","橙色","金色"})</f>
        <v>蓝色</v>
      </c>
      <c r="S135" s="10" t="s">
        <v>373</v>
      </c>
      <c r="T135" s="13">
        <v>240</v>
      </c>
    </row>
    <row r="136" spans="2:20" ht="12" customHeight="1" x14ac:dyDescent="0.15">
      <c r="B136" s="6" t="s">
        <v>374</v>
      </c>
      <c r="C136" s="12">
        <f>C144+E134</f>
        <v>800</v>
      </c>
      <c r="D136" s="10" t="s">
        <v>375</v>
      </c>
      <c r="E136" s="13">
        <v>120</v>
      </c>
      <c r="G136" s="6" t="s">
        <v>374</v>
      </c>
      <c r="H136" s="12">
        <f>H144+J134</f>
        <v>550</v>
      </c>
      <c r="I136" s="10" t="s">
        <v>375</v>
      </c>
      <c r="J136" s="13">
        <v>70</v>
      </c>
      <c r="L136" s="6" t="s">
        <v>374</v>
      </c>
      <c r="M136" s="12">
        <f>M144+O134</f>
        <v>850</v>
      </c>
      <c r="N136" s="10" t="s">
        <v>375</v>
      </c>
      <c r="O136" s="13">
        <v>70</v>
      </c>
      <c r="Q136" s="6" t="s">
        <v>374</v>
      </c>
      <c r="R136" s="12">
        <f>R144+T134</f>
        <v>500</v>
      </c>
      <c r="S136" s="10" t="s">
        <v>375</v>
      </c>
      <c r="T136" s="13">
        <v>16</v>
      </c>
    </row>
    <row r="137" spans="2:20" ht="12" customHeight="1" x14ac:dyDescent="0.15">
      <c r="B137" s="14" t="s">
        <v>376</v>
      </c>
      <c r="C137" s="15">
        <f>C136*20</f>
        <v>16000</v>
      </c>
      <c r="D137" s="16" t="s">
        <v>377</v>
      </c>
      <c r="E137" s="17">
        <f>C136</f>
        <v>800</v>
      </c>
      <c r="G137" s="14" t="s">
        <v>376</v>
      </c>
      <c r="H137" s="15">
        <f>H136*20</f>
        <v>11000</v>
      </c>
      <c r="I137" s="16" t="s">
        <v>377</v>
      </c>
      <c r="J137" s="17">
        <f>H136</f>
        <v>550</v>
      </c>
      <c r="L137" s="14" t="s">
        <v>376</v>
      </c>
      <c r="M137" s="15">
        <f>M136*20</f>
        <v>17000</v>
      </c>
      <c r="N137" s="16" t="s">
        <v>377</v>
      </c>
      <c r="O137" s="17">
        <f>M136</f>
        <v>850</v>
      </c>
      <c r="Q137" s="14" t="s">
        <v>376</v>
      </c>
      <c r="R137" s="15">
        <f>R136*20</f>
        <v>10000</v>
      </c>
      <c r="S137" s="16" t="s">
        <v>377</v>
      </c>
      <c r="T137" s="17">
        <f>R136</f>
        <v>500</v>
      </c>
    </row>
    <row r="138" spans="2:20" ht="12" customHeight="1" x14ac:dyDescent="0.15">
      <c r="B138" s="136" t="s">
        <v>621</v>
      </c>
      <c r="C138" s="137"/>
      <c r="D138" s="140" t="s">
        <v>622</v>
      </c>
      <c r="E138" s="141"/>
      <c r="G138" s="136" t="s">
        <v>623</v>
      </c>
      <c r="H138" s="137"/>
      <c r="I138" s="140" t="s">
        <v>624</v>
      </c>
      <c r="J138" s="141"/>
      <c r="L138" s="136" t="s">
        <v>625</v>
      </c>
      <c r="M138" s="137"/>
      <c r="N138" s="140" t="s">
        <v>626</v>
      </c>
      <c r="O138" s="141"/>
      <c r="Q138" s="136" t="s">
        <v>627</v>
      </c>
      <c r="R138" s="137"/>
      <c r="S138" s="140" t="s">
        <v>628</v>
      </c>
      <c r="T138" s="141"/>
    </row>
    <row r="139" spans="2:20" ht="12" customHeight="1" x14ac:dyDescent="0.15">
      <c r="B139" s="136"/>
      <c r="C139" s="137"/>
      <c r="D139" s="140"/>
      <c r="E139" s="141"/>
      <c r="G139" s="136"/>
      <c r="H139" s="137"/>
      <c r="I139" s="140"/>
      <c r="J139" s="141"/>
      <c r="L139" s="136"/>
      <c r="M139" s="137"/>
      <c r="N139" s="140"/>
      <c r="O139" s="141"/>
      <c r="Q139" s="136"/>
      <c r="R139" s="137"/>
      <c r="S139" s="140"/>
      <c r="T139" s="141"/>
    </row>
    <row r="140" spans="2:20" ht="12" customHeight="1" x14ac:dyDescent="0.15">
      <c r="B140" s="136"/>
      <c r="C140" s="137"/>
      <c r="D140" s="140"/>
      <c r="E140" s="141"/>
      <c r="G140" s="136"/>
      <c r="H140" s="137"/>
      <c r="I140" s="140"/>
      <c r="J140" s="141"/>
      <c r="L140" s="136"/>
      <c r="M140" s="137"/>
      <c r="N140" s="140"/>
      <c r="O140" s="141"/>
      <c r="Q140" s="136"/>
      <c r="R140" s="137"/>
      <c r="S140" s="140"/>
      <c r="T140" s="141"/>
    </row>
    <row r="141" spans="2:20" ht="12" customHeight="1" x14ac:dyDescent="0.15">
      <c r="B141" s="136"/>
      <c r="C141" s="137"/>
      <c r="D141" s="140"/>
      <c r="E141" s="141"/>
      <c r="G141" s="136"/>
      <c r="H141" s="137"/>
      <c r="I141" s="140"/>
      <c r="J141" s="141"/>
      <c r="L141" s="136"/>
      <c r="M141" s="137"/>
      <c r="N141" s="140"/>
      <c r="O141" s="141"/>
      <c r="Q141" s="136"/>
      <c r="R141" s="137"/>
      <c r="S141" s="140"/>
      <c r="T141" s="141"/>
    </row>
    <row r="142" spans="2:20" ht="12" customHeight="1" x14ac:dyDescent="0.15">
      <c r="B142" s="136"/>
      <c r="C142" s="137"/>
      <c r="D142" s="140"/>
      <c r="E142" s="141"/>
      <c r="G142" s="136"/>
      <c r="H142" s="137"/>
      <c r="I142" s="140"/>
      <c r="J142" s="141"/>
      <c r="L142" s="136"/>
      <c r="M142" s="137"/>
      <c r="N142" s="140"/>
      <c r="O142" s="141"/>
      <c r="Q142" s="136"/>
      <c r="R142" s="137"/>
      <c r="S142" s="140"/>
      <c r="T142" s="141"/>
    </row>
    <row r="143" spans="2:20" ht="12" customHeight="1" x14ac:dyDescent="0.15">
      <c r="B143" s="138"/>
      <c r="C143" s="139"/>
      <c r="D143" s="140"/>
      <c r="E143" s="141"/>
      <c r="G143" s="138"/>
      <c r="H143" s="139"/>
      <c r="I143" s="140"/>
      <c r="J143" s="141"/>
      <c r="L143" s="138"/>
      <c r="M143" s="139"/>
      <c r="N143" s="140"/>
      <c r="O143" s="141"/>
      <c r="Q143" s="138"/>
      <c r="R143" s="139"/>
      <c r="S143" s="140"/>
      <c r="T143" s="141"/>
    </row>
    <row r="144" spans="2:20" ht="12" customHeight="1" x14ac:dyDescent="0.15">
      <c r="B144" s="14" t="s">
        <v>386</v>
      </c>
      <c r="C144" s="18">
        <v>500</v>
      </c>
      <c r="D144" s="139"/>
      <c r="E144" s="142"/>
      <c r="G144" s="14" t="s">
        <v>386</v>
      </c>
      <c r="H144" s="18">
        <v>300</v>
      </c>
      <c r="I144" s="139"/>
      <c r="J144" s="142"/>
      <c r="L144" s="14" t="s">
        <v>386</v>
      </c>
      <c r="M144" s="18">
        <v>350</v>
      </c>
      <c r="N144" s="139"/>
      <c r="O144" s="142"/>
      <c r="Q144" s="14" t="s">
        <v>386</v>
      </c>
      <c r="R144" s="18">
        <v>300</v>
      </c>
      <c r="S144" s="139"/>
      <c r="T144" s="142"/>
    </row>
    <row r="145" spans="2:20" ht="12" customHeight="1" x14ac:dyDescent="0.15">
      <c r="B145" s="143" t="s">
        <v>629</v>
      </c>
      <c r="C145" s="144"/>
      <c r="D145" s="144"/>
      <c r="E145" s="145"/>
      <c r="G145" s="143" t="s">
        <v>630</v>
      </c>
      <c r="H145" s="144"/>
      <c r="I145" s="144"/>
      <c r="J145" s="145"/>
      <c r="L145" s="143" t="s">
        <v>631</v>
      </c>
      <c r="M145" s="144"/>
      <c r="N145" s="144"/>
      <c r="O145" s="145"/>
      <c r="Q145" s="143" t="s">
        <v>632</v>
      </c>
      <c r="R145" s="144"/>
      <c r="S145" s="144"/>
      <c r="T145" s="145"/>
    </row>
    <row r="146" spans="2:20" ht="12" customHeight="1" x14ac:dyDescent="0.15">
      <c r="B146" s="146"/>
      <c r="C146" s="147"/>
      <c r="D146" s="147"/>
      <c r="E146" s="148"/>
      <c r="G146" s="146"/>
      <c r="H146" s="147"/>
      <c r="I146" s="147"/>
      <c r="J146" s="148"/>
      <c r="L146" s="146"/>
      <c r="M146" s="147"/>
      <c r="N146" s="147"/>
      <c r="O146" s="148"/>
      <c r="Q146" s="146"/>
      <c r="R146" s="147"/>
      <c r="S146" s="147"/>
      <c r="T146" s="148"/>
    </row>
    <row r="147" spans="2:20" ht="12" customHeight="1" x14ac:dyDescent="0.15">
      <c r="B147" s="146"/>
      <c r="C147" s="147"/>
      <c r="D147" s="147"/>
      <c r="E147" s="148"/>
      <c r="G147" s="146"/>
      <c r="H147" s="147"/>
      <c r="I147" s="147"/>
      <c r="J147" s="148"/>
      <c r="L147" s="146"/>
      <c r="M147" s="147"/>
      <c r="N147" s="147"/>
      <c r="O147" s="148"/>
      <c r="Q147" s="146"/>
      <c r="R147" s="147"/>
      <c r="S147" s="147"/>
      <c r="T147" s="148"/>
    </row>
    <row r="148" spans="2:20" ht="12" customHeight="1" x14ac:dyDescent="0.15">
      <c r="B148" s="146"/>
      <c r="C148" s="147"/>
      <c r="D148" s="147"/>
      <c r="E148" s="148"/>
      <c r="G148" s="146"/>
      <c r="H148" s="147"/>
      <c r="I148" s="147"/>
      <c r="J148" s="148"/>
      <c r="L148" s="146"/>
      <c r="M148" s="147"/>
      <c r="N148" s="147"/>
      <c r="O148" s="148"/>
      <c r="Q148" s="146"/>
      <c r="R148" s="147"/>
      <c r="S148" s="147"/>
      <c r="T148" s="148"/>
    </row>
    <row r="149" spans="2:20" ht="12" customHeight="1" x14ac:dyDescent="0.15">
      <c r="B149" s="146"/>
      <c r="C149" s="147"/>
      <c r="D149" s="147"/>
      <c r="E149" s="148"/>
      <c r="G149" s="146"/>
      <c r="H149" s="147"/>
      <c r="I149" s="147"/>
      <c r="J149" s="148"/>
      <c r="L149" s="146"/>
      <c r="M149" s="147"/>
      <c r="N149" s="147"/>
      <c r="O149" s="148"/>
      <c r="Q149" s="146"/>
      <c r="R149" s="147"/>
      <c r="S149" s="147"/>
      <c r="T149" s="148"/>
    </row>
    <row r="150" spans="2:20" ht="12" customHeight="1" x14ac:dyDescent="0.15">
      <c r="B150" s="146"/>
      <c r="C150" s="147"/>
      <c r="D150" s="147"/>
      <c r="E150" s="148"/>
      <c r="G150" s="146"/>
      <c r="H150" s="147"/>
      <c r="I150" s="147"/>
      <c r="J150" s="148"/>
      <c r="L150" s="146"/>
      <c r="M150" s="147"/>
      <c r="N150" s="147"/>
      <c r="O150" s="148"/>
      <c r="Q150" s="146"/>
      <c r="R150" s="147"/>
      <c r="S150" s="147"/>
      <c r="T150" s="148"/>
    </row>
    <row r="151" spans="2:20" ht="12" customHeight="1" x14ac:dyDescent="0.15">
      <c r="B151" s="146"/>
      <c r="C151" s="147"/>
      <c r="D151" s="147"/>
      <c r="E151" s="148"/>
      <c r="G151" s="146"/>
      <c r="H151" s="147"/>
      <c r="I151" s="147"/>
      <c r="J151" s="148"/>
      <c r="L151" s="146"/>
      <c r="M151" s="147"/>
      <c r="N151" s="147"/>
      <c r="O151" s="148"/>
      <c r="Q151" s="146"/>
      <c r="R151" s="147"/>
      <c r="S151" s="147"/>
      <c r="T151" s="148"/>
    </row>
    <row r="152" spans="2:20" ht="12" customHeight="1" x14ac:dyDescent="0.15">
      <c r="B152" s="146"/>
      <c r="C152" s="147"/>
      <c r="D152" s="147"/>
      <c r="E152" s="148"/>
      <c r="G152" s="146"/>
      <c r="H152" s="147"/>
      <c r="I152" s="147"/>
      <c r="J152" s="148"/>
      <c r="L152" s="146"/>
      <c r="M152" s="147"/>
      <c r="N152" s="147"/>
      <c r="O152" s="148"/>
      <c r="Q152" s="146"/>
      <c r="R152" s="147"/>
      <c r="S152" s="147"/>
      <c r="T152" s="148"/>
    </row>
    <row r="153" spans="2:20" ht="12" customHeight="1" x14ac:dyDescent="0.15">
      <c r="B153" s="146"/>
      <c r="C153" s="147"/>
      <c r="D153" s="147"/>
      <c r="E153" s="148"/>
      <c r="G153" s="146"/>
      <c r="H153" s="147"/>
      <c r="I153" s="147"/>
      <c r="J153" s="148"/>
      <c r="L153" s="146"/>
      <c r="M153" s="147"/>
      <c r="N153" s="147"/>
      <c r="O153" s="148"/>
      <c r="Q153" s="146"/>
      <c r="R153" s="147"/>
      <c r="S153" s="147"/>
      <c r="T153" s="148"/>
    </row>
    <row r="154" spans="2:20" ht="12" customHeight="1" x14ac:dyDescent="0.15">
      <c r="B154" s="146"/>
      <c r="C154" s="147"/>
      <c r="D154" s="147"/>
      <c r="E154" s="148"/>
      <c r="G154" s="146"/>
      <c r="H154" s="147"/>
      <c r="I154" s="147"/>
      <c r="J154" s="148"/>
      <c r="L154" s="146"/>
      <c r="M154" s="147"/>
      <c r="N154" s="147"/>
      <c r="O154" s="148"/>
      <c r="Q154" s="146"/>
      <c r="R154" s="147"/>
      <c r="S154" s="147"/>
      <c r="T154" s="148"/>
    </row>
    <row r="155" spans="2:20" ht="12" customHeight="1" x14ac:dyDescent="0.15">
      <c r="B155" s="155" t="s">
        <v>480</v>
      </c>
      <c r="C155" s="156"/>
      <c r="D155" s="156"/>
      <c r="E155" s="157"/>
      <c r="G155" s="155" t="s">
        <v>480</v>
      </c>
      <c r="H155" s="156"/>
      <c r="I155" s="156"/>
      <c r="J155" s="157"/>
      <c r="L155" s="155" t="s">
        <v>480</v>
      </c>
      <c r="M155" s="156"/>
      <c r="N155" s="156"/>
      <c r="O155" s="157"/>
      <c r="Q155" s="155" t="s">
        <v>481</v>
      </c>
      <c r="R155" s="156"/>
      <c r="S155" s="156"/>
      <c r="T155" s="157"/>
    </row>
    <row r="158" spans="2:20" ht="12" customHeight="1" x14ac:dyDescent="0.15">
      <c r="B158" s="2" t="s">
        <v>364</v>
      </c>
      <c r="C158" s="3" t="s">
        <v>148</v>
      </c>
      <c r="D158" s="4" t="s">
        <v>365</v>
      </c>
      <c r="E158" s="5" t="str">
        <f>E159</f>
        <v>刀</v>
      </c>
      <c r="G158" s="2" t="s">
        <v>364</v>
      </c>
      <c r="H158" s="3" t="s">
        <v>160</v>
      </c>
      <c r="I158" s="4" t="s">
        <v>365</v>
      </c>
      <c r="J158" s="5" t="str">
        <f>J159</f>
        <v>刀</v>
      </c>
      <c r="L158" s="2" t="s">
        <v>364</v>
      </c>
      <c r="M158" s="3" t="s">
        <v>279</v>
      </c>
      <c r="N158" s="4" t="s">
        <v>365</v>
      </c>
      <c r="O158" s="5" t="str">
        <f>O159</f>
        <v>刀</v>
      </c>
      <c r="Q158" s="2" t="s">
        <v>364</v>
      </c>
      <c r="R158" s="3" t="s">
        <v>342</v>
      </c>
      <c r="S158" s="4" t="s">
        <v>365</v>
      </c>
      <c r="T158" s="5" t="str">
        <f>T159</f>
        <v>刀</v>
      </c>
    </row>
    <row r="159" spans="2:20" ht="12" customHeight="1" x14ac:dyDescent="0.15">
      <c r="B159" s="6" t="s">
        <v>366</v>
      </c>
      <c r="C159" s="7" t="s">
        <v>367</v>
      </c>
      <c r="D159" s="7" t="s">
        <v>368</v>
      </c>
      <c r="E159" s="8" t="s">
        <v>2</v>
      </c>
      <c r="G159" s="6" t="s">
        <v>366</v>
      </c>
      <c r="H159" s="7" t="s">
        <v>367</v>
      </c>
      <c r="I159" s="7" t="s">
        <v>368</v>
      </c>
      <c r="J159" s="8" t="s">
        <v>2</v>
      </c>
      <c r="L159" s="6" t="s">
        <v>366</v>
      </c>
      <c r="M159" s="7" t="s">
        <v>367</v>
      </c>
      <c r="N159" s="7" t="s">
        <v>368</v>
      </c>
      <c r="O159" s="8" t="s">
        <v>2</v>
      </c>
      <c r="Q159" s="6" t="s">
        <v>366</v>
      </c>
      <c r="R159" s="7" t="s">
        <v>367</v>
      </c>
      <c r="S159" s="7" t="s">
        <v>368</v>
      </c>
      <c r="T159" s="8" t="s">
        <v>2</v>
      </c>
    </row>
    <row r="160" spans="2:20" ht="12" customHeight="1" x14ac:dyDescent="0.15">
      <c r="B160" s="6" t="s">
        <v>370</v>
      </c>
      <c r="C160" s="9" t="str">
        <f>IF(E160/10&lt;1,"",E160/10&amp;"D5")&amp;IF(E161/5&lt;1,"","+"&amp;INT(E161/5))</f>
        <v>30D5+24</v>
      </c>
      <c r="D160" s="10" t="s">
        <v>371</v>
      </c>
      <c r="E160" s="11">
        <v>300</v>
      </c>
      <c r="G160" s="6" t="s">
        <v>370</v>
      </c>
      <c r="H160" s="9" t="str">
        <f>IF(J160/10&lt;1,"",J160/10&amp;"D5")&amp;IF(J161/5&lt;1,"","+"&amp;INT(J161/5))</f>
        <v>10D5+40</v>
      </c>
      <c r="I160" s="10" t="s">
        <v>371</v>
      </c>
      <c r="J160" s="11">
        <v>100</v>
      </c>
      <c r="L160" s="6" t="s">
        <v>370</v>
      </c>
      <c r="M160" s="9" t="str">
        <f>IF(O160/10&lt;1,"",O160/10&amp;"D5")&amp;IF(O161/5&lt;1,"","+"&amp;INT(O161/5))</f>
        <v>40D5+20</v>
      </c>
      <c r="N160" s="10" t="s">
        <v>371</v>
      </c>
      <c r="O160" s="11">
        <v>400</v>
      </c>
      <c r="Q160" s="6" t="s">
        <v>370</v>
      </c>
      <c r="R160" s="9" t="str">
        <f>IF(T160/10&lt;1,"",T160/10&amp;"D5")&amp;IF(T161/5&lt;1,"","+"&amp;INT(T161/5))</f>
        <v>50D5+240</v>
      </c>
      <c r="S160" s="10" t="s">
        <v>371</v>
      </c>
      <c r="T160" s="11">
        <v>500</v>
      </c>
    </row>
    <row r="161" spans="2:20" ht="12" customHeight="1" x14ac:dyDescent="0.15">
      <c r="B161" s="6" t="s">
        <v>372</v>
      </c>
      <c r="C161" s="12" t="str">
        <f>LOOKUP(C162,{0,201,401,601,901,1201,1501;"黑色","绿色","蓝色","紫色","红色","橙色","金色"})</f>
        <v>蓝色</v>
      </c>
      <c r="D161" s="10" t="s">
        <v>373</v>
      </c>
      <c r="E161" s="13">
        <v>120</v>
      </c>
      <c r="G161" s="6" t="s">
        <v>372</v>
      </c>
      <c r="H161" s="12" t="str">
        <f>LOOKUP(H162,{0,201,401,601,901,1201,1501;"黑色","绿色","蓝色","紫色","红色","橙色","金色"})</f>
        <v>蓝色</v>
      </c>
      <c r="I161" s="10" t="s">
        <v>373</v>
      </c>
      <c r="J161" s="13">
        <v>200</v>
      </c>
      <c r="L161" s="6" t="s">
        <v>372</v>
      </c>
      <c r="M161" s="12" t="str">
        <f>LOOKUP(M162,{0,201,401,601,901,1201,1501;"黑色","绿色","蓝色","紫色","红色","橙色","金色"})</f>
        <v>紫色</v>
      </c>
      <c r="N161" s="10" t="s">
        <v>373</v>
      </c>
      <c r="O161" s="13">
        <v>100</v>
      </c>
      <c r="Q161" s="6" t="s">
        <v>372</v>
      </c>
      <c r="R161" s="12" t="str">
        <f>LOOKUP(R162,{0,201,401,601,901,1201,1501;"黑色","绿色","蓝色","紫色","红色","橙色","金色"})</f>
        <v>橙色</v>
      </c>
      <c r="S161" s="10" t="s">
        <v>373</v>
      </c>
      <c r="T161" s="13">
        <v>1200</v>
      </c>
    </row>
    <row r="162" spans="2:20" ht="12" customHeight="1" x14ac:dyDescent="0.15">
      <c r="B162" s="6" t="s">
        <v>374</v>
      </c>
      <c r="C162" s="12">
        <f>C170+E160</f>
        <v>500</v>
      </c>
      <c r="D162" s="10" t="s">
        <v>375</v>
      </c>
      <c r="E162" s="13">
        <v>16</v>
      </c>
      <c r="G162" s="6" t="s">
        <v>374</v>
      </c>
      <c r="H162" s="12">
        <f>H170+J160</f>
        <v>500</v>
      </c>
      <c r="I162" s="10" t="s">
        <v>375</v>
      </c>
      <c r="J162" s="13">
        <v>12</v>
      </c>
      <c r="L162" s="6" t="s">
        <v>374</v>
      </c>
      <c r="M162" s="12">
        <f>M170+O160</f>
        <v>900</v>
      </c>
      <c r="N162" s="10" t="s">
        <v>375</v>
      </c>
      <c r="O162" s="13">
        <v>10</v>
      </c>
      <c r="Q162" s="6" t="s">
        <v>374</v>
      </c>
      <c r="R162" s="12">
        <f>R170+T160</f>
        <v>1300</v>
      </c>
      <c r="S162" s="10" t="s">
        <v>375</v>
      </c>
      <c r="T162" s="13">
        <v>30</v>
      </c>
    </row>
    <row r="163" spans="2:20" ht="12" customHeight="1" x14ac:dyDescent="0.15">
      <c r="B163" s="14" t="s">
        <v>376</v>
      </c>
      <c r="C163" s="15">
        <f>C162*20</f>
        <v>10000</v>
      </c>
      <c r="D163" s="16" t="s">
        <v>377</v>
      </c>
      <c r="E163" s="17">
        <f>C162</f>
        <v>500</v>
      </c>
      <c r="G163" s="14" t="s">
        <v>376</v>
      </c>
      <c r="H163" s="15">
        <f>H162*20</f>
        <v>10000</v>
      </c>
      <c r="I163" s="16" t="s">
        <v>377</v>
      </c>
      <c r="J163" s="17">
        <f>H162</f>
        <v>500</v>
      </c>
      <c r="L163" s="14" t="s">
        <v>376</v>
      </c>
      <c r="M163" s="15">
        <f>M162*20</f>
        <v>18000</v>
      </c>
      <c r="N163" s="16" t="s">
        <v>377</v>
      </c>
      <c r="O163" s="17">
        <f>M162</f>
        <v>900</v>
      </c>
      <c r="Q163" s="14" t="s">
        <v>376</v>
      </c>
      <c r="R163" s="15">
        <f>R162*20</f>
        <v>26000</v>
      </c>
      <c r="S163" s="16" t="s">
        <v>377</v>
      </c>
      <c r="T163" s="17">
        <f>R162</f>
        <v>1300</v>
      </c>
    </row>
    <row r="164" spans="2:20" ht="12" customHeight="1" x14ac:dyDescent="0.15">
      <c r="B164" s="136" t="s">
        <v>633</v>
      </c>
      <c r="C164" s="137"/>
      <c r="D164" s="140" t="s">
        <v>634</v>
      </c>
      <c r="E164" s="141"/>
      <c r="G164" s="136" t="s">
        <v>635</v>
      </c>
      <c r="H164" s="137"/>
      <c r="I164" s="140" t="s">
        <v>636</v>
      </c>
      <c r="J164" s="141"/>
      <c r="L164" s="136" t="s">
        <v>637</v>
      </c>
      <c r="M164" s="140"/>
      <c r="N164" s="140" t="s">
        <v>638</v>
      </c>
      <c r="O164" s="141"/>
      <c r="Q164" s="136" t="s">
        <v>639</v>
      </c>
      <c r="R164" s="137"/>
      <c r="S164" s="140" t="s">
        <v>640</v>
      </c>
      <c r="T164" s="141"/>
    </row>
    <row r="165" spans="2:20" ht="12" customHeight="1" x14ac:dyDescent="0.15">
      <c r="B165" s="136"/>
      <c r="C165" s="137"/>
      <c r="D165" s="140"/>
      <c r="E165" s="141"/>
      <c r="G165" s="136"/>
      <c r="H165" s="137"/>
      <c r="I165" s="140"/>
      <c r="J165" s="141"/>
      <c r="L165" s="136"/>
      <c r="M165" s="140"/>
      <c r="N165" s="140"/>
      <c r="O165" s="141"/>
      <c r="Q165" s="136"/>
      <c r="R165" s="137"/>
      <c r="S165" s="140"/>
      <c r="T165" s="141"/>
    </row>
    <row r="166" spans="2:20" ht="12" customHeight="1" x14ac:dyDescent="0.15">
      <c r="B166" s="136"/>
      <c r="C166" s="137"/>
      <c r="D166" s="140"/>
      <c r="E166" s="141"/>
      <c r="G166" s="136"/>
      <c r="H166" s="137"/>
      <c r="I166" s="140"/>
      <c r="J166" s="141"/>
      <c r="L166" s="136"/>
      <c r="M166" s="140"/>
      <c r="N166" s="140"/>
      <c r="O166" s="141"/>
      <c r="Q166" s="136"/>
      <c r="R166" s="137"/>
      <c r="S166" s="140"/>
      <c r="T166" s="141"/>
    </row>
    <row r="167" spans="2:20" ht="12" customHeight="1" x14ac:dyDescent="0.15">
      <c r="B167" s="136"/>
      <c r="C167" s="137"/>
      <c r="D167" s="140"/>
      <c r="E167" s="141"/>
      <c r="G167" s="136"/>
      <c r="H167" s="137"/>
      <c r="I167" s="140"/>
      <c r="J167" s="141"/>
      <c r="L167" s="136"/>
      <c r="M167" s="140"/>
      <c r="N167" s="140"/>
      <c r="O167" s="141"/>
      <c r="Q167" s="136"/>
      <c r="R167" s="137"/>
      <c r="S167" s="140"/>
      <c r="T167" s="141"/>
    </row>
    <row r="168" spans="2:20" ht="12" customHeight="1" x14ac:dyDescent="0.15">
      <c r="B168" s="136"/>
      <c r="C168" s="137"/>
      <c r="D168" s="140"/>
      <c r="E168" s="141"/>
      <c r="G168" s="136"/>
      <c r="H168" s="137"/>
      <c r="I168" s="140"/>
      <c r="J168" s="141"/>
      <c r="L168" s="136"/>
      <c r="M168" s="140"/>
      <c r="N168" s="140"/>
      <c r="O168" s="141"/>
      <c r="Q168" s="136"/>
      <c r="R168" s="137"/>
      <c r="S168" s="140"/>
      <c r="T168" s="141"/>
    </row>
    <row r="169" spans="2:20" ht="12" customHeight="1" x14ac:dyDescent="0.15">
      <c r="B169" s="138"/>
      <c r="C169" s="139"/>
      <c r="D169" s="140"/>
      <c r="E169" s="141"/>
      <c r="G169" s="138"/>
      <c r="H169" s="139"/>
      <c r="I169" s="140"/>
      <c r="J169" s="141"/>
      <c r="L169" s="138"/>
      <c r="M169" s="139"/>
      <c r="N169" s="140"/>
      <c r="O169" s="141"/>
      <c r="Q169" s="138"/>
      <c r="R169" s="139"/>
      <c r="S169" s="140"/>
      <c r="T169" s="141"/>
    </row>
    <row r="170" spans="2:20" ht="12" customHeight="1" x14ac:dyDescent="0.15">
      <c r="B170" s="14" t="s">
        <v>386</v>
      </c>
      <c r="C170" s="18">
        <v>200</v>
      </c>
      <c r="D170" s="139"/>
      <c r="E170" s="142"/>
      <c r="G170" s="14" t="s">
        <v>386</v>
      </c>
      <c r="H170" s="18">
        <v>400</v>
      </c>
      <c r="I170" s="139"/>
      <c r="J170" s="142"/>
      <c r="L170" s="14" t="s">
        <v>386</v>
      </c>
      <c r="M170" s="18">
        <v>500</v>
      </c>
      <c r="N170" s="139"/>
      <c r="O170" s="142"/>
      <c r="Q170" s="14" t="s">
        <v>386</v>
      </c>
      <c r="R170" s="18">
        <v>800</v>
      </c>
      <c r="S170" s="139"/>
      <c r="T170" s="142"/>
    </row>
    <row r="171" spans="2:20" ht="12" customHeight="1" x14ac:dyDescent="0.15">
      <c r="B171" s="143" t="s">
        <v>632</v>
      </c>
      <c r="C171" s="144"/>
      <c r="D171" s="144"/>
      <c r="E171" s="145"/>
      <c r="G171" s="143" t="s">
        <v>641</v>
      </c>
      <c r="H171" s="144"/>
      <c r="I171" s="144"/>
      <c r="J171" s="145"/>
      <c r="L171" s="143" t="s">
        <v>642</v>
      </c>
      <c r="M171" s="144"/>
      <c r="N171" s="144"/>
      <c r="O171" s="145"/>
      <c r="Q171" s="143" t="s">
        <v>643</v>
      </c>
      <c r="R171" s="144"/>
      <c r="S171" s="144"/>
      <c r="T171" s="145"/>
    </row>
    <row r="172" spans="2:20" ht="12" customHeight="1" x14ac:dyDescent="0.15">
      <c r="B172" s="146"/>
      <c r="C172" s="147"/>
      <c r="D172" s="147"/>
      <c r="E172" s="148"/>
      <c r="G172" s="146"/>
      <c r="H172" s="147"/>
      <c r="I172" s="147"/>
      <c r="J172" s="148"/>
      <c r="L172" s="146"/>
      <c r="M172" s="147"/>
      <c r="N172" s="147"/>
      <c r="O172" s="148"/>
      <c r="Q172" s="146"/>
      <c r="R172" s="147"/>
      <c r="S172" s="147"/>
      <c r="T172" s="148"/>
    </row>
    <row r="173" spans="2:20" ht="12" customHeight="1" x14ac:dyDescent="0.15">
      <c r="B173" s="146"/>
      <c r="C173" s="147"/>
      <c r="D173" s="147"/>
      <c r="E173" s="148"/>
      <c r="G173" s="146"/>
      <c r="H173" s="147"/>
      <c r="I173" s="147"/>
      <c r="J173" s="148"/>
      <c r="L173" s="146"/>
      <c r="M173" s="147"/>
      <c r="N173" s="147"/>
      <c r="O173" s="148"/>
      <c r="Q173" s="146"/>
      <c r="R173" s="147"/>
      <c r="S173" s="147"/>
      <c r="T173" s="148"/>
    </row>
    <row r="174" spans="2:20" ht="12" customHeight="1" x14ac:dyDescent="0.15">
      <c r="B174" s="146"/>
      <c r="C174" s="147"/>
      <c r="D174" s="147"/>
      <c r="E174" s="148"/>
      <c r="G174" s="146"/>
      <c r="H174" s="147"/>
      <c r="I174" s="147"/>
      <c r="J174" s="148"/>
      <c r="L174" s="146"/>
      <c r="M174" s="147"/>
      <c r="N174" s="147"/>
      <c r="O174" s="148"/>
      <c r="Q174" s="146"/>
      <c r="R174" s="147"/>
      <c r="S174" s="147"/>
      <c r="T174" s="148"/>
    </row>
    <row r="175" spans="2:20" ht="12" customHeight="1" x14ac:dyDescent="0.15">
      <c r="B175" s="146"/>
      <c r="C175" s="147"/>
      <c r="D175" s="147"/>
      <c r="E175" s="148"/>
      <c r="G175" s="146"/>
      <c r="H175" s="147"/>
      <c r="I175" s="147"/>
      <c r="J175" s="148"/>
      <c r="L175" s="146"/>
      <c r="M175" s="147"/>
      <c r="N175" s="147"/>
      <c r="O175" s="148"/>
      <c r="Q175" s="146"/>
      <c r="R175" s="147"/>
      <c r="S175" s="147"/>
      <c r="T175" s="148"/>
    </row>
    <row r="176" spans="2:20" ht="12" customHeight="1" x14ac:dyDescent="0.15">
      <c r="B176" s="146"/>
      <c r="C176" s="147"/>
      <c r="D176" s="147"/>
      <c r="E176" s="148"/>
      <c r="G176" s="146"/>
      <c r="H176" s="147"/>
      <c r="I176" s="147"/>
      <c r="J176" s="148"/>
      <c r="L176" s="146"/>
      <c r="M176" s="147"/>
      <c r="N176" s="147"/>
      <c r="O176" s="148"/>
      <c r="Q176" s="146"/>
      <c r="R176" s="147"/>
      <c r="S176" s="147"/>
      <c r="T176" s="148"/>
    </row>
    <row r="177" spans="2:20" ht="12" customHeight="1" x14ac:dyDescent="0.15">
      <c r="B177" s="146"/>
      <c r="C177" s="147"/>
      <c r="D177" s="147"/>
      <c r="E177" s="148"/>
      <c r="G177" s="146"/>
      <c r="H177" s="147"/>
      <c r="I177" s="147"/>
      <c r="J177" s="148"/>
      <c r="L177" s="146"/>
      <c r="M177" s="147"/>
      <c r="N177" s="147"/>
      <c r="O177" s="148"/>
      <c r="Q177" s="146"/>
      <c r="R177" s="147"/>
      <c r="S177" s="147"/>
      <c r="T177" s="148"/>
    </row>
    <row r="178" spans="2:20" ht="12" customHeight="1" x14ac:dyDescent="0.15">
      <c r="B178" s="146"/>
      <c r="C178" s="147"/>
      <c r="D178" s="147"/>
      <c r="E178" s="148"/>
      <c r="G178" s="146"/>
      <c r="H178" s="147"/>
      <c r="I178" s="147"/>
      <c r="J178" s="148"/>
      <c r="L178" s="146"/>
      <c r="M178" s="147"/>
      <c r="N178" s="147"/>
      <c r="O178" s="148"/>
      <c r="Q178" s="146"/>
      <c r="R178" s="147"/>
      <c r="S178" s="147"/>
      <c r="T178" s="148"/>
    </row>
    <row r="179" spans="2:20" ht="12" customHeight="1" x14ac:dyDescent="0.15">
      <c r="B179" s="146"/>
      <c r="C179" s="147"/>
      <c r="D179" s="147"/>
      <c r="E179" s="148"/>
      <c r="G179" s="146"/>
      <c r="H179" s="147"/>
      <c r="I179" s="147"/>
      <c r="J179" s="148"/>
      <c r="L179" s="146"/>
      <c r="M179" s="147"/>
      <c r="N179" s="147"/>
      <c r="O179" s="148"/>
      <c r="Q179" s="146"/>
      <c r="R179" s="147"/>
      <c r="S179" s="147"/>
      <c r="T179" s="148"/>
    </row>
    <row r="180" spans="2:20" ht="12" customHeight="1" x14ac:dyDescent="0.15">
      <c r="B180" s="146"/>
      <c r="C180" s="147"/>
      <c r="D180" s="147"/>
      <c r="E180" s="148"/>
      <c r="G180" s="146"/>
      <c r="H180" s="147"/>
      <c r="I180" s="147"/>
      <c r="J180" s="148"/>
      <c r="L180" s="146"/>
      <c r="M180" s="147"/>
      <c r="N180" s="147"/>
      <c r="O180" s="148"/>
      <c r="Q180" s="146"/>
      <c r="R180" s="147"/>
      <c r="S180" s="147"/>
      <c r="T180" s="148"/>
    </row>
    <row r="181" spans="2:20" ht="12" customHeight="1" x14ac:dyDescent="0.15">
      <c r="B181" s="155" t="s">
        <v>481</v>
      </c>
      <c r="C181" s="156"/>
      <c r="D181" s="156"/>
      <c r="E181" s="157"/>
      <c r="G181" s="155" t="s">
        <v>481</v>
      </c>
      <c r="H181" s="156"/>
      <c r="I181" s="156"/>
      <c r="J181" s="157"/>
      <c r="L181" s="155" t="s">
        <v>644</v>
      </c>
      <c r="M181" s="156"/>
      <c r="N181" s="156"/>
      <c r="O181" s="157"/>
      <c r="Q181" s="155" t="s">
        <v>481</v>
      </c>
      <c r="R181" s="156"/>
      <c r="S181" s="156"/>
      <c r="T181" s="157"/>
    </row>
    <row r="184" spans="2:20" ht="12" customHeight="1" x14ac:dyDescent="0.15">
      <c r="B184" s="2" t="s">
        <v>364</v>
      </c>
      <c r="C184" s="3" t="s">
        <v>354</v>
      </c>
      <c r="D184" s="4" t="s">
        <v>365</v>
      </c>
      <c r="E184" s="5" t="str">
        <f>E185</f>
        <v>刀</v>
      </c>
      <c r="G184" s="2" t="s">
        <v>364</v>
      </c>
      <c r="H184" s="3" t="s">
        <v>330</v>
      </c>
      <c r="I184" s="4" t="s">
        <v>365</v>
      </c>
      <c r="J184" s="5" t="str">
        <f>J185</f>
        <v>刀</v>
      </c>
      <c r="L184" s="20" t="s">
        <v>364</v>
      </c>
      <c r="M184" s="21" t="s">
        <v>298</v>
      </c>
      <c r="N184" s="22" t="s">
        <v>365</v>
      </c>
      <c r="O184" s="37" t="str">
        <f>O185</f>
        <v>刀</v>
      </c>
      <c r="Q184" s="20" t="s">
        <v>364</v>
      </c>
      <c r="R184" s="21" t="s">
        <v>363</v>
      </c>
      <c r="S184" s="22" t="s">
        <v>365</v>
      </c>
      <c r="T184" s="37" t="str">
        <f>T185</f>
        <v>短刀</v>
      </c>
    </row>
    <row r="185" spans="2:20" ht="12" customHeight="1" x14ac:dyDescent="0.15">
      <c r="B185" s="6" t="s">
        <v>366</v>
      </c>
      <c r="C185" s="7" t="s">
        <v>367</v>
      </c>
      <c r="D185" s="7" t="s">
        <v>368</v>
      </c>
      <c r="E185" s="8" t="s">
        <v>2</v>
      </c>
      <c r="G185" s="6" t="s">
        <v>366</v>
      </c>
      <c r="H185" s="7" t="s">
        <v>367</v>
      </c>
      <c r="I185" s="7" t="s">
        <v>368</v>
      </c>
      <c r="J185" s="8" t="s">
        <v>2</v>
      </c>
      <c r="L185" s="24" t="s">
        <v>366</v>
      </c>
      <c r="M185" s="38" t="s">
        <v>367</v>
      </c>
      <c r="N185" s="38" t="s">
        <v>368</v>
      </c>
      <c r="O185" s="39" t="s">
        <v>2</v>
      </c>
      <c r="Q185" s="24" t="s">
        <v>366</v>
      </c>
      <c r="R185" s="38" t="s">
        <v>367</v>
      </c>
      <c r="S185" s="38" t="s">
        <v>484</v>
      </c>
      <c r="T185" s="39" t="s">
        <v>645</v>
      </c>
    </row>
    <row r="186" spans="2:20" ht="12" customHeight="1" x14ac:dyDescent="0.15">
      <c r="B186" s="6" t="s">
        <v>370</v>
      </c>
      <c r="C186" s="9" t="str">
        <f>IF(E186/10&lt;1,"",E186/10&amp;"D5")&amp;IF(E187/5&lt;1,"","+"&amp;INT(E187/5))</f>
        <v>50D5+40</v>
      </c>
      <c r="D186" s="10" t="s">
        <v>371</v>
      </c>
      <c r="E186" s="11">
        <v>500</v>
      </c>
      <c r="G186" s="6" t="s">
        <v>370</v>
      </c>
      <c r="H186" s="9" t="str">
        <f>IF(J186/10&lt;1,"",J186/10&amp;"D5")&amp;IF(J187/5&lt;1,"","+"&amp;INT(J187/5))</f>
        <v>50D5+40</v>
      </c>
      <c r="I186" s="10" t="s">
        <v>371</v>
      </c>
      <c r="J186" s="11">
        <v>500</v>
      </c>
      <c r="L186" s="24" t="s">
        <v>370</v>
      </c>
      <c r="M186" s="25" t="str">
        <f>IF(O186/10&lt;1,"",O186/10&amp;"D5")&amp;IF(O187/5&lt;1,"","+"&amp;INT(O187/5))</f>
        <v>35D5+80</v>
      </c>
      <c r="N186" s="26" t="s">
        <v>371</v>
      </c>
      <c r="O186" s="27">
        <v>350</v>
      </c>
      <c r="Q186" s="24" t="s">
        <v>370</v>
      </c>
      <c r="R186" s="25" t="str">
        <f>IF(T186/10&lt;1,"",T186/10+30&amp;"D5")&amp;IF(T187/5&lt;1,"","+"&amp;INT(T187/5))</f>
        <v>80D5+100</v>
      </c>
      <c r="S186" s="26" t="s">
        <v>371</v>
      </c>
      <c r="T186" s="27">
        <v>500</v>
      </c>
    </row>
    <row r="187" spans="2:20" ht="12" customHeight="1" x14ac:dyDescent="0.15">
      <c r="B187" s="6" t="s">
        <v>372</v>
      </c>
      <c r="C187" s="19" t="str">
        <f>LOOKUP(C188,{0,201,401,601,901,1201,1501;"黑色","绿色","蓝色","紫色","红色","橙色","金色"})</f>
        <v>金色</v>
      </c>
      <c r="D187" s="10" t="s">
        <v>373</v>
      </c>
      <c r="E187" s="13">
        <v>200</v>
      </c>
      <c r="G187" s="6" t="s">
        <v>372</v>
      </c>
      <c r="H187" s="12" t="str">
        <f>LOOKUP(H188,{0,201,401,601,901,1201,1501;"黑色","绿色","蓝色","紫色","红色","橙色","金色"})</f>
        <v>红色</v>
      </c>
      <c r="I187" s="10" t="s">
        <v>373</v>
      </c>
      <c r="J187" s="13">
        <v>200</v>
      </c>
      <c r="L187" s="24" t="s">
        <v>372</v>
      </c>
      <c r="M187" s="19" t="str">
        <f>LOOKUP(M188,{0,201,401,601,901,1201,1501;"黑色","绿色","蓝色","紫色","红色","橙色","金色"})</f>
        <v>红色</v>
      </c>
      <c r="N187" s="26" t="s">
        <v>373</v>
      </c>
      <c r="O187" s="28">
        <v>400</v>
      </c>
      <c r="Q187" s="24" t="s">
        <v>372</v>
      </c>
      <c r="R187" s="19" t="str">
        <f>LOOKUP(R188,{0,201,401,601,901,1201,1501;"黑色","绿色","蓝色","紫色","红色","橙色","金色"})</f>
        <v>金色</v>
      </c>
      <c r="S187" s="26" t="s">
        <v>373</v>
      </c>
      <c r="T187" s="28">
        <v>500</v>
      </c>
    </row>
    <row r="188" spans="2:20" ht="12" customHeight="1" x14ac:dyDescent="0.15">
      <c r="B188" s="6" t="s">
        <v>374</v>
      </c>
      <c r="C188" s="12">
        <f>C196+E186</f>
        <v>2100</v>
      </c>
      <c r="D188" s="10" t="s">
        <v>375</v>
      </c>
      <c r="E188" s="13">
        <v>20</v>
      </c>
      <c r="G188" s="6" t="s">
        <v>374</v>
      </c>
      <c r="H188" s="12">
        <f>H196+J186</f>
        <v>1100</v>
      </c>
      <c r="I188" s="10" t="s">
        <v>375</v>
      </c>
      <c r="J188" s="13">
        <v>30</v>
      </c>
      <c r="L188" s="24" t="s">
        <v>374</v>
      </c>
      <c r="M188" s="19">
        <f>M196+O186</f>
        <v>950</v>
      </c>
      <c r="N188" s="26" t="s">
        <v>375</v>
      </c>
      <c r="O188" s="28">
        <v>30</v>
      </c>
      <c r="Q188" s="24" t="s">
        <v>374</v>
      </c>
      <c r="R188" s="19">
        <f>R196+T186</f>
        <v>3900</v>
      </c>
      <c r="S188" s="26" t="s">
        <v>375</v>
      </c>
      <c r="T188" s="28">
        <v>9</v>
      </c>
    </row>
    <row r="189" spans="2:20" ht="12" customHeight="1" x14ac:dyDescent="0.15">
      <c r="B189" s="14" t="s">
        <v>376</v>
      </c>
      <c r="C189" s="15">
        <f>C188*20</f>
        <v>42000</v>
      </c>
      <c r="D189" s="16" t="s">
        <v>377</v>
      </c>
      <c r="E189" s="17">
        <f>C188</f>
        <v>2100</v>
      </c>
      <c r="G189" s="14" t="s">
        <v>376</v>
      </c>
      <c r="H189" s="15">
        <f>H188*20</f>
        <v>22000</v>
      </c>
      <c r="I189" s="16" t="s">
        <v>377</v>
      </c>
      <c r="J189" s="17">
        <f>H188</f>
        <v>1100</v>
      </c>
      <c r="L189" s="30" t="s">
        <v>376</v>
      </c>
      <c r="M189" s="31">
        <f>M188*20</f>
        <v>19000</v>
      </c>
      <c r="N189" s="32" t="s">
        <v>377</v>
      </c>
      <c r="O189" s="33">
        <f>M188</f>
        <v>950</v>
      </c>
      <c r="Q189" s="30" t="s">
        <v>376</v>
      </c>
      <c r="R189" s="31">
        <f>R188*20</f>
        <v>78000</v>
      </c>
      <c r="S189" s="32" t="s">
        <v>377</v>
      </c>
      <c r="T189" s="33">
        <f>R188</f>
        <v>3900</v>
      </c>
    </row>
    <row r="190" spans="2:20" ht="12" customHeight="1" x14ac:dyDescent="0.15">
      <c r="B190" s="136" t="s">
        <v>646</v>
      </c>
      <c r="C190" s="137"/>
      <c r="D190" s="140" t="s">
        <v>647</v>
      </c>
      <c r="E190" s="141"/>
      <c r="G190" s="136" t="s">
        <v>648</v>
      </c>
      <c r="H190" s="137"/>
      <c r="I190" s="140" t="s">
        <v>649</v>
      </c>
      <c r="J190" s="141"/>
      <c r="L190" s="136" t="s">
        <v>650</v>
      </c>
      <c r="M190" s="140"/>
      <c r="N190" s="140" t="s">
        <v>651</v>
      </c>
      <c r="O190" s="141"/>
      <c r="Q190" s="136" t="s">
        <v>652</v>
      </c>
      <c r="R190" s="140"/>
      <c r="S190" s="140" t="s">
        <v>653</v>
      </c>
      <c r="T190" s="141"/>
    </row>
    <row r="191" spans="2:20" ht="12" customHeight="1" x14ac:dyDescent="0.15">
      <c r="B191" s="136"/>
      <c r="C191" s="137"/>
      <c r="D191" s="140"/>
      <c r="E191" s="141"/>
      <c r="G191" s="136"/>
      <c r="H191" s="137"/>
      <c r="I191" s="140"/>
      <c r="J191" s="141"/>
      <c r="L191" s="136"/>
      <c r="M191" s="140"/>
      <c r="N191" s="140"/>
      <c r="O191" s="141"/>
      <c r="Q191" s="136"/>
      <c r="R191" s="140"/>
      <c r="S191" s="140"/>
      <c r="T191" s="141"/>
    </row>
    <row r="192" spans="2:20" ht="12" customHeight="1" x14ac:dyDescent="0.15">
      <c r="B192" s="136"/>
      <c r="C192" s="137"/>
      <c r="D192" s="140"/>
      <c r="E192" s="141"/>
      <c r="G192" s="136"/>
      <c r="H192" s="137"/>
      <c r="I192" s="140"/>
      <c r="J192" s="141"/>
      <c r="L192" s="136"/>
      <c r="M192" s="140"/>
      <c r="N192" s="140"/>
      <c r="O192" s="141"/>
      <c r="Q192" s="136"/>
      <c r="R192" s="140"/>
      <c r="S192" s="140"/>
      <c r="T192" s="141"/>
    </row>
    <row r="193" spans="2:20" ht="12" customHeight="1" x14ac:dyDescent="0.15">
      <c r="B193" s="136"/>
      <c r="C193" s="137"/>
      <c r="D193" s="140"/>
      <c r="E193" s="141"/>
      <c r="G193" s="136"/>
      <c r="H193" s="137"/>
      <c r="I193" s="140"/>
      <c r="J193" s="141"/>
      <c r="L193" s="136"/>
      <c r="M193" s="140"/>
      <c r="N193" s="140"/>
      <c r="O193" s="141"/>
      <c r="Q193" s="136"/>
      <c r="R193" s="140"/>
      <c r="S193" s="140"/>
      <c r="T193" s="141"/>
    </row>
    <row r="194" spans="2:20" ht="12" customHeight="1" x14ac:dyDescent="0.15">
      <c r="B194" s="136"/>
      <c r="C194" s="137"/>
      <c r="D194" s="140"/>
      <c r="E194" s="141"/>
      <c r="G194" s="136"/>
      <c r="H194" s="137"/>
      <c r="I194" s="140"/>
      <c r="J194" s="141"/>
      <c r="L194" s="136"/>
      <c r="M194" s="140"/>
      <c r="N194" s="140"/>
      <c r="O194" s="141"/>
      <c r="Q194" s="136"/>
      <c r="R194" s="140"/>
      <c r="S194" s="140"/>
      <c r="T194" s="141"/>
    </row>
    <row r="195" spans="2:20" ht="12" customHeight="1" x14ac:dyDescent="0.15">
      <c r="B195" s="138"/>
      <c r="C195" s="139"/>
      <c r="D195" s="140"/>
      <c r="E195" s="141"/>
      <c r="G195" s="138"/>
      <c r="H195" s="139"/>
      <c r="I195" s="140"/>
      <c r="J195" s="141"/>
      <c r="L195" s="138"/>
      <c r="M195" s="139"/>
      <c r="N195" s="140"/>
      <c r="O195" s="141"/>
      <c r="Q195" s="138"/>
      <c r="R195" s="139"/>
      <c r="S195" s="140"/>
      <c r="T195" s="141"/>
    </row>
    <row r="196" spans="2:20" ht="12" customHeight="1" x14ac:dyDescent="0.15">
      <c r="B196" s="14" t="s">
        <v>386</v>
      </c>
      <c r="C196" s="18">
        <v>1600</v>
      </c>
      <c r="D196" s="139"/>
      <c r="E196" s="142"/>
      <c r="G196" s="14" t="s">
        <v>386</v>
      </c>
      <c r="H196" s="18">
        <v>600</v>
      </c>
      <c r="I196" s="139"/>
      <c r="J196" s="142"/>
      <c r="L196" s="30" t="s">
        <v>386</v>
      </c>
      <c r="M196" s="34">
        <v>600</v>
      </c>
      <c r="N196" s="139"/>
      <c r="O196" s="142"/>
      <c r="Q196" s="30" t="s">
        <v>386</v>
      </c>
      <c r="R196" s="34">
        <v>3400</v>
      </c>
      <c r="S196" s="139"/>
      <c r="T196" s="142"/>
    </row>
    <row r="197" spans="2:20" ht="12" customHeight="1" x14ac:dyDescent="0.15">
      <c r="B197" s="143" t="s">
        <v>479</v>
      </c>
      <c r="C197" s="144"/>
      <c r="D197" s="144"/>
      <c r="E197" s="145"/>
      <c r="G197" s="143" t="s">
        <v>479</v>
      </c>
      <c r="H197" s="144"/>
      <c r="I197" s="144"/>
      <c r="J197" s="145"/>
      <c r="L197" s="143" t="s">
        <v>479</v>
      </c>
      <c r="M197" s="144"/>
      <c r="N197" s="144"/>
      <c r="O197" s="145"/>
      <c r="Q197" s="143" t="s">
        <v>654</v>
      </c>
      <c r="R197" s="144"/>
      <c r="S197" s="144"/>
      <c r="T197" s="145"/>
    </row>
    <row r="198" spans="2:20" ht="12" customHeight="1" x14ac:dyDescent="0.15">
      <c r="B198" s="146"/>
      <c r="C198" s="147"/>
      <c r="D198" s="147"/>
      <c r="E198" s="148"/>
      <c r="G198" s="146"/>
      <c r="H198" s="147"/>
      <c r="I198" s="147"/>
      <c r="J198" s="148"/>
      <c r="L198" s="146"/>
      <c r="M198" s="147"/>
      <c r="N198" s="147"/>
      <c r="O198" s="148"/>
      <c r="Q198" s="146"/>
      <c r="R198" s="147"/>
      <c r="S198" s="147"/>
      <c r="T198" s="148"/>
    </row>
    <row r="199" spans="2:20" ht="12" customHeight="1" x14ac:dyDescent="0.15">
      <c r="B199" s="146"/>
      <c r="C199" s="147"/>
      <c r="D199" s="147"/>
      <c r="E199" s="148"/>
      <c r="G199" s="146"/>
      <c r="H199" s="147"/>
      <c r="I199" s="147"/>
      <c r="J199" s="148"/>
      <c r="L199" s="146"/>
      <c r="M199" s="147"/>
      <c r="N199" s="147"/>
      <c r="O199" s="148"/>
      <c r="Q199" s="146"/>
      <c r="R199" s="147"/>
      <c r="S199" s="147"/>
      <c r="T199" s="148"/>
    </row>
    <row r="200" spans="2:20" ht="12" customHeight="1" x14ac:dyDescent="0.15">
      <c r="B200" s="146"/>
      <c r="C200" s="147"/>
      <c r="D200" s="147"/>
      <c r="E200" s="148"/>
      <c r="G200" s="146"/>
      <c r="H200" s="147"/>
      <c r="I200" s="147"/>
      <c r="J200" s="148"/>
      <c r="L200" s="146"/>
      <c r="M200" s="147"/>
      <c r="N200" s="147"/>
      <c r="O200" s="148"/>
      <c r="Q200" s="146"/>
      <c r="R200" s="147"/>
      <c r="S200" s="147"/>
      <c r="T200" s="148"/>
    </row>
    <row r="201" spans="2:20" ht="12" customHeight="1" x14ac:dyDescent="0.15">
      <c r="B201" s="146"/>
      <c r="C201" s="147"/>
      <c r="D201" s="147"/>
      <c r="E201" s="148"/>
      <c r="G201" s="146"/>
      <c r="H201" s="147"/>
      <c r="I201" s="147"/>
      <c r="J201" s="148"/>
      <c r="L201" s="146"/>
      <c r="M201" s="147"/>
      <c r="N201" s="147"/>
      <c r="O201" s="148"/>
      <c r="Q201" s="146"/>
      <c r="R201" s="147"/>
      <c r="S201" s="147"/>
      <c r="T201" s="148"/>
    </row>
    <row r="202" spans="2:20" ht="12" customHeight="1" x14ac:dyDescent="0.15">
      <c r="B202" s="146"/>
      <c r="C202" s="147"/>
      <c r="D202" s="147"/>
      <c r="E202" s="148"/>
      <c r="G202" s="146"/>
      <c r="H202" s="147"/>
      <c r="I202" s="147"/>
      <c r="J202" s="148"/>
      <c r="L202" s="146"/>
      <c r="M202" s="147"/>
      <c r="N202" s="147"/>
      <c r="O202" s="148"/>
      <c r="Q202" s="146"/>
      <c r="R202" s="147"/>
      <c r="S202" s="147"/>
      <c r="T202" s="148"/>
    </row>
    <row r="203" spans="2:20" ht="12" customHeight="1" x14ac:dyDescent="0.15">
      <c r="B203" s="146"/>
      <c r="C203" s="147"/>
      <c r="D203" s="147"/>
      <c r="E203" s="148"/>
      <c r="G203" s="146"/>
      <c r="H203" s="147"/>
      <c r="I203" s="147"/>
      <c r="J203" s="148"/>
      <c r="L203" s="146"/>
      <c r="M203" s="147"/>
      <c r="N203" s="147"/>
      <c r="O203" s="148"/>
      <c r="Q203" s="146"/>
      <c r="R203" s="147"/>
      <c r="S203" s="147"/>
      <c r="T203" s="148"/>
    </row>
    <row r="204" spans="2:20" ht="12" customHeight="1" x14ac:dyDescent="0.15">
      <c r="B204" s="146"/>
      <c r="C204" s="147"/>
      <c r="D204" s="147"/>
      <c r="E204" s="148"/>
      <c r="G204" s="146"/>
      <c r="H204" s="147"/>
      <c r="I204" s="147"/>
      <c r="J204" s="148"/>
      <c r="L204" s="146"/>
      <c r="M204" s="147"/>
      <c r="N204" s="147"/>
      <c r="O204" s="148"/>
      <c r="Q204" s="146"/>
      <c r="R204" s="147"/>
      <c r="S204" s="147"/>
      <c r="T204" s="148"/>
    </row>
    <row r="205" spans="2:20" ht="12" customHeight="1" x14ac:dyDescent="0.15">
      <c r="B205" s="146"/>
      <c r="C205" s="147"/>
      <c r="D205" s="147"/>
      <c r="E205" s="148"/>
      <c r="G205" s="146"/>
      <c r="H205" s="147"/>
      <c r="I205" s="147"/>
      <c r="J205" s="148"/>
      <c r="L205" s="146"/>
      <c r="M205" s="147"/>
      <c r="N205" s="147"/>
      <c r="O205" s="148"/>
      <c r="Q205" s="146"/>
      <c r="R205" s="147"/>
      <c r="S205" s="147"/>
      <c r="T205" s="148"/>
    </row>
    <row r="206" spans="2:20" ht="12" customHeight="1" x14ac:dyDescent="0.15">
      <c r="B206" s="146"/>
      <c r="C206" s="147"/>
      <c r="D206" s="147"/>
      <c r="E206" s="148"/>
      <c r="G206" s="146"/>
      <c r="H206" s="147"/>
      <c r="I206" s="147"/>
      <c r="J206" s="148"/>
      <c r="L206" s="146"/>
      <c r="M206" s="147"/>
      <c r="N206" s="147"/>
      <c r="O206" s="148"/>
      <c r="Q206" s="146"/>
      <c r="R206" s="147"/>
      <c r="S206" s="147"/>
      <c r="T206" s="148"/>
    </row>
    <row r="207" spans="2:20" ht="12" customHeight="1" x14ac:dyDescent="0.15">
      <c r="B207" s="155" t="s">
        <v>655</v>
      </c>
      <c r="C207" s="156"/>
      <c r="D207" s="156"/>
      <c r="E207" s="157"/>
      <c r="G207" s="155" t="s">
        <v>656</v>
      </c>
      <c r="H207" s="156"/>
      <c r="I207" s="156"/>
      <c r="J207" s="157"/>
      <c r="L207" s="155" t="s">
        <v>657</v>
      </c>
      <c r="M207" s="156"/>
      <c r="N207" s="156"/>
      <c r="O207" s="157"/>
      <c r="Q207" s="155" t="s">
        <v>521</v>
      </c>
      <c r="R207" s="156"/>
      <c r="S207" s="156"/>
      <c r="T207" s="157"/>
    </row>
    <row r="210" spans="2:20" ht="12" customHeight="1" x14ac:dyDescent="0.15">
      <c r="B210" s="20" t="s">
        <v>364</v>
      </c>
      <c r="C210" s="21" t="s">
        <v>184</v>
      </c>
      <c r="D210" s="22" t="s">
        <v>365</v>
      </c>
      <c r="E210" s="5" t="str">
        <f>E211</f>
        <v>太刀</v>
      </c>
      <c r="G210" s="20" t="s">
        <v>364</v>
      </c>
      <c r="H210" s="21" t="s">
        <v>70</v>
      </c>
      <c r="I210" s="22" t="s">
        <v>365</v>
      </c>
      <c r="J210" s="5" t="str">
        <f>J211</f>
        <v>太刀</v>
      </c>
      <c r="L210" s="20" t="s">
        <v>364</v>
      </c>
      <c r="M210" s="21" t="s">
        <v>196</v>
      </c>
      <c r="N210" s="22" t="s">
        <v>365</v>
      </c>
      <c r="O210" s="5" t="str">
        <f>O211</f>
        <v>太刀</v>
      </c>
      <c r="Q210" s="20" t="s">
        <v>364</v>
      </c>
      <c r="R210" s="21" t="s">
        <v>206</v>
      </c>
      <c r="S210" s="22" t="s">
        <v>365</v>
      </c>
      <c r="T210" s="5" t="str">
        <f>T211</f>
        <v>太刀</v>
      </c>
    </row>
    <row r="211" spans="2:20" ht="12" customHeight="1" x14ac:dyDescent="0.15">
      <c r="B211" s="24" t="s">
        <v>366</v>
      </c>
      <c r="C211" s="7" t="s">
        <v>367</v>
      </c>
      <c r="D211" s="7" t="s">
        <v>368</v>
      </c>
      <c r="E211" s="8" t="s">
        <v>563</v>
      </c>
      <c r="G211" s="24" t="s">
        <v>366</v>
      </c>
      <c r="H211" s="7" t="s">
        <v>367</v>
      </c>
      <c r="I211" s="7" t="s">
        <v>484</v>
      </c>
      <c r="J211" s="8" t="s">
        <v>563</v>
      </c>
      <c r="L211" s="24" t="s">
        <v>366</v>
      </c>
      <c r="M211" s="7" t="s">
        <v>367</v>
      </c>
      <c r="N211" s="7" t="s">
        <v>484</v>
      </c>
      <c r="O211" s="8" t="s">
        <v>563</v>
      </c>
      <c r="Q211" s="24" t="s">
        <v>366</v>
      </c>
      <c r="R211" s="7" t="s">
        <v>367</v>
      </c>
      <c r="S211" s="7" t="s">
        <v>484</v>
      </c>
      <c r="T211" s="8" t="s">
        <v>563</v>
      </c>
    </row>
    <row r="212" spans="2:20" ht="12" customHeight="1" x14ac:dyDescent="0.15">
      <c r="B212" s="24" t="s">
        <v>370</v>
      </c>
      <c r="C212" s="25" t="str">
        <f>IF(E212/10&lt;1,"",E212/10&amp;"D5")&amp;IF(E213/5&lt;1,"","+"&amp;INT(E213/5))</f>
        <v>40D5+30</v>
      </c>
      <c r="D212" s="26" t="s">
        <v>371</v>
      </c>
      <c r="E212" s="27">
        <v>400</v>
      </c>
      <c r="G212" s="24" t="s">
        <v>370</v>
      </c>
      <c r="H212" s="25" t="str">
        <f>IF(J212/10&lt;1,"",J212/10&amp;"D5")&amp;IF(J213/5&lt;1,"","+"&amp;INT(J213/5))</f>
        <v>10D5+4</v>
      </c>
      <c r="I212" s="26" t="s">
        <v>371</v>
      </c>
      <c r="J212" s="27">
        <v>100</v>
      </c>
      <c r="L212" s="24" t="s">
        <v>370</v>
      </c>
      <c r="M212" s="25" t="str">
        <f>IF(O212/10&lt;1,"",O212/10&amp;"D5")&amp;IF(O213/5&lt;1,"","+"&amp;INT(O213/5))</f>
        <v>10D5+2</v>
      </c>
      <c r="N212" s="26" t="s">
        <v>371</v>
      </c>
      <c r="O212" s="27">
        <v>100</v>
      </c>
      <c r="Q212" s="24" t="s">
        <v>370</v>
      </c>
      <c r="R212" s="25" t="str">
        <f>IF(T212/10&lt;1,"",T212/10&amp;"D5")&amp;IF(T213/5&lt;1,"","+"&amp;INT(T213/5))</f>
        <v>10D5+2</v>
      </c>
      <c r="S212" s="26" t="s">
        <v>371</v>
      </c>
      <c r="T212" s="27">
        <v>100</v>
      </c>
    </row>
    <row r="213" spans="2:20" ht="12" customHeight="1" x14ac:dyDescent="0.15">
      <c r="B213" s="24" t="s">
        <v>372</v>
      </c>
      <c r="C213" s="19" t="str">
        <f>LOOKUP(C214,{0,201,401,601,901,1201,1501;"黑色","绿色","蓝色","紫色","红色","橙色","金色"})</f>
        <v>蓝色</v>
      </c>
      <c r="D213" s="26" t="s">
        <v>373</v>
      </c>
      <c r="E213" s="28">
        <v>150</v>
      </c>
      <c r="G213" s="24" t="s">
        <v>372</v>
      </c>
      <c r="H213" s="29" t="str">
        <f>LOOKUP(H214,{0,201,401,601,901,1201,1501;"黑色","绿色","蓝色","紫色","红色","橙色","金色"})</f>
        <v>黑色</v>
      </c>
      <c r="I213" s="26" t="s">
        <v>373</v>
      </c>
      <c r="J213" s="28">
        <v>20</v>
      </c>
      <c r="L213" s="24" t="s">
        <v>372</v>
      </c>
      <c r="M213" s="29" t="str">
        <f>LOOKUP(M214,{0,201,401,601,901,1201,1501;"黑色","绿色","蓝色","紫色","红色","橙色","金色"})</f>
        <v>蓝色</v>
      </c>
      <c r="N213" s="26" t="s">
        <v>373</v>
      </c>
      <c r="O213" s="28">
        <v>14</v>
      </c>
      <c r="Q213" s="24" t="s">
        <v>372</v>
      </c>
      <c r="R213" s="29" t="str">
        <f>LOOKUP(R214,{0,201,401,601,901,1201,1501;"黑色","绿色","蓝色","紫色","红色","橙色","金色"})</f>
        <v>蓝色</v>
      </c>
      <c r="S213" s="26" t="s">
        <v>373</v>
      </c>
      <c r="T213" s="28">
        <v>14</v>
      </c>
    </row>
    <row r="214" spans="2:20" ht="12" customHeight="1" x14ac:dyDescent="0.15">
      <c r="B214" s="24" t="s">
        <v>374</v>
      </c>
      <c r="C214" s="19">
        <f>C222+E212</f>
        <v>600</v>
      </c>
      <c r="D214" s="26" t="s">
        <v>375</v>
      </c>
      <c r="E214" s="28">
        <v>40</v>
      </c>
      <c r="G214" s="24" t="s">
        <v>374</v>
      </c>
      <c r="H214" s="19">
        <f>H222+J212</f>
        <v>200</v>
      </c>
      <c r="I214" s="26" t="s">
        <v>375</v>
      </c>
      <c r="J214" s="28">
        <v>8</v>
      </c>
      <c r="L214" s="24" t="s">
        <v>374</v>
      </c>
      <c r="M214" s="19">
        <f>M222+O212</f>
        <v>600</v>
      </c>
      <c r="N214" s="26" t="s">
        <v>375</v>
      </c>
      <c r="O214" s="28">
        <v>12</v>
      </c>
      <c r="Q214" s="24" t="s">
        <v>374</v>
      </c>
      <c r="R214" s="19">
        <f>R222+T212</f>
        <v>600</v>
      </c>
      <c r="S214" s="26" t="s">
        <v>375</v>
      </c>
      <c r="T214" s="28">
        <v>12</v>
      </c>
    </row>
    <row r="215" spans="2:20" ht="12" customHeight="1" x14ac:dyDescent="0.15">
      <c r="B215" s="30" t="s">
        <v>376</v>
      </c>
      <c r="C215" s="31">
        <f>C214*20</f>
        <v>12000</v>
      </c>
      <c r="D215" s="32" t="s">
        <v>377</v>
      </c>
      <c r="E215" s="33">
        <f>C214</f>
        <v>600</v>
      </c>
      <c r="G215" s="30" t="s">
        <v>376</v>
      </c>
      <c r="H215" s="31">
        <f>H214*20</f>
        <v>4000</v>
      </c>
      <c r="I215" s="32" t="s">
        <v>377</v>
      </c>
      <c r="J215" s="33">
        <f>H214</f>
        <v>200</v>
      </c>
      <c r="L215" s="30" t="s">
        <v>376</v>
      </c>
      <c r="M215" s="31">
        <f>M214*20</f>
        <v>12000</v>
      </c>
      <c r="N215" s="32" t="s">
        <v>377</v>
      </c>
      <c r="O215" s="33">
        <f>M214</f>
        <v>600</v>
      </c>
      <c r="Q215" s="30" t="s">
        <v>376</v>
      </c>
      <c r="R215" s="31">
        <f>R214*20</f>
        <v>12000</v>
      </c>
      <c r="S215" s="32" t="s">
        <v>377</v>
      </c>
      <c r="T215" s="33">
        <f>R214</f>
        <v>600</v>
      </c>
    </row>
    <row r="216" spans="2:20" ht="12" customHeight="1" x14ac:dyDescent="0.15">
      <c r="B216" s="136" t="s">
        <v>658</v>
      </c>
      <c r="C216" s="140"/>
      <c r="D216" s="140" t="s">
        <v>659</v>
      </c>
      <c r="E216" s="141"/>
      <c r="G216" s="136" t="s">
        <v>660</v>
      </c>
      <c r="H216" s="140"/>
      <c r="I216" s="140" t="s">
        <v>661</v>
      </c>
      <c r="J216" s="141"/>
      <c r="L216" s="136" t="s">
        <v>662</v>
      </c>
      <c r="M216" s="140"/>
      <c r="N216" s="140" t="s">
        <v>663</v>
      </c>
      <c r="O216" s="141"/>
      <c r="Q216" s="136" t="s">
        <v>664</v>
      </c>
      <c r="R216" s="140"/>
      <c r="S216" s="140" t="s">
        <v>665</v>
      </c>
      <c r="T216" s="141"/>
    </row>
    <row r="217" spans="2:20" ht="12" customHeight="1" x14ac:dyDescent="0.15">
      <c r="B217" s="136"/>
      <c r="C217" s="140"/>
      <c r="D217" s="140"/>
      <c r="E217" s="141"/>
      <c r="G217" s="136"/>
      <c r="H217" s="140"/>
      <c r="I217" s="140"/>
      <c r="J217" s="141"/>
      <c r="L217" s="136"/>
      <c r="M217" s="140"/>
      <c r="N217" s="140"/>
      <c r="O217" s="141"/>
      <c r="Q217" s="136"/>
      <c r="R217" s="140"/>
      <c r="S217" s="140"/>
      <c r="T217" s="141"/>
    </row>
    <row r="218" spans="2:20" ht="12" customHeight="1" x14ac:dyDescent="0.15">
      <c r="B218" s="136"/>
      <c r="C218" s="140"/>
      <c r="D218" s="140"/>
      <c r="E218" s="141"/>
      <c r="G218" s="136"/>
      <c r="H218" s="140"/>
      <c r="I218" s="140"/>
      <c r="J218" s="141"/>
      <c r="L218" s="136"/>
      <c r="M218" s="140"/>
      <c r="N218" s="140"/>
      <c r="O218" s="141"/>
      <c r="Q218" s="136"/>
      <c r="R218" s="140"/>
      <c r="S218" s="140"/>
      <c r="T218" s="141"/>
    </row>
    <row r="219" spans="2:20" ht="12" customHeight="1" x14ac:dyDescent="0.15">
      <c r="B219" s="136"/>
      <c r="C219" s="140"/>
      <c r="D219" s="140"/>
      <c r="E219" s="141"/>
      <c r="G219" s="136"/>
      <c r="H219" s="140"/>
      <c r="I219" s="140"/>
      <c r="J219" s="141"/>
      <c r="L219" s="136"/>
      <c r="M219" s="140"/>
      <c r="N219" s="140"/>
      <c r="O219" s="141"/>
      <c r="Q219" s="136"/>
      <c r="R219" s="140"/>
      <c r="S219" s="140"/>
      <c r="T219" s="141"/>
    </row>
    <row r="220" spans="2:20" ht="12" customHeight="1" x14ac:dyDescent="0.15">
      <c r="B220" s="136"/>
      <c r="C220" s="140"/>
      <c r="D220" s="140"/>
      <c r="E220" s="141"/>
      <c r="G220" s="136"/>
      <c r="H220" s="140"/>
      <c r="I220" s="140"/>
      <c r="J220" s="141"/>
      <c r="L220" s="136"/>
      <c r="M220" s="140"/>
      <c r="N220" s="140"/>
      <c r="O220" s="141"/>
      <c r="Q220" s="136"/>
      <c r="R220" s="140"/>
      <c r="S220" s="140"/>
      <c r="T220" s="141"/>
    </row>
    <row r="221" spans="2:20" ht="12" customHeight="1" x14ac:dyDescent="0.15">
      <c r="B221" s="138"/>
      <c r="C221" s="139"/>
      <c r="D221" s="140"/>
      <c r="E221" s="141"/>
      <c r="G221" s="138"/>
      <c r="H221" s="139"/>
      <c r="I221" s="140"/>
      <c r="J221" s="141"/>
      <c r="L221" s="138"/>
      <c r="M221" s="139"/>
      <c r="N221" s="140"/>
      <c r="O221" s="141"/>
      <c r="Q221" s="138"/>
      <c r="R221" s="139"/>
      <c r="S221" s="140"/>
      <c r="T221" s="141"/>
    </row>
    <row r="222" spans="2:20" ht="12" customHeight="1" x14ac:dyDescent="0.15">
      <c r="B222" s="30" t="s">
        <v>386</v>
      </c>
      <c r="C222" s="34">
        <v>200</v>
      </c>
      <c r="D222" s="139"/>
      <c r="E222" s="142"/>
      <c r="G222" s="30" t="s">
        <v>386</v>
      </c>
      <c r="H222" s="34">
        <v>100</v>
      </c>
      <c r="I222" s="139"/>
      <c r="J222" s="142"/>
      <c r="L222" s="30" t="s">
        <v>386</v>
      </c>
      <c r="M222" s="34">
        <v>500</v>
      </c>
      <c r="N222" s="139"/>
      <c r="O222" s="142"/>
      <c r="Q222" s="30" t="s">
        <v>386</v>
      </c>
      <c r="R222" s="34">
        <v>500</v>
      </c>
      <c r="S222" s="139"/>
      <c r="T222" s="142"/>
    </row>
    <row r="223" spans="2:20" ht="12" customHeight="1" x14ac:dyDescent="0.15">
      <c r="B223" s="143" t="s">
        <v>479</v>
      </c>
      <c r="C223" s="144"/>
      <c r="D223" s="144"/>
      <c r="E223" s="145"/>
      <c r="G223" s="143" t="s">
        <v>666</v>
      </c>
      <c r="H223" s="144"/>
      <c r="I223" s="144"/>
      <c r="J223" s="145"/>
      <c r="L223" s="143" t="s">
        <v>667</v>
      </c>
      <c r="M223" s="144"/>
      <c r="N223" s="144"/>
      <c r="O223" s="145"/>
      <c r="Q223" s="143" t="s">
        <v>668</v>
      </c>
      <c r="R223" s="144"/>
      <c r="S223" s="144"/>
      <c r="T223" s="145"/>
    </row>
    <row r="224" spans="2:20" ht="12" customHeight="1" x14ac:dyDescent="0.15">
      <c r="B224" s="146"/>
      <c r="C224" s="147"/>
      <c r="D224" s="147"/>
      <c r="E224" s="148"/>
      <c r="G224" s="146"/>
      <c r="H224" s="147"/>
      <c r="I224" s="147"/>
      <c r="J224" s="148"/>
      <c r="L224" s="146"/>
      <c r="M224" s="147"/>
      <c r="N224" s="147"/>
      <c r="O224" s="148"/>
      <c r="Q224" s="146"/>
      <c r="R224" s="147"/>
      <c r="S224" s="147"/>
      <c r="T224" s="148"/>
    </row>
    <row r="225" spans="2:20" ht="12" customHeight="1" x14ac:dyDescent="0.15">
      <c r="B225" s="146"/>
      <c r="C225" s="147"/>
      <c r="D225" s="147"/>
      <c r="E225" s="148"/>
      <c r="G225" s="146"/>
      <c r="H225" s="147"/>
      <c r="I225" s="147"/>
      <c r="J225" s="148"/>
      <c r="L225" s="146"/>
      <c r="M225" s="147"/>
      <c r="N225" s="147"/>
      <c r="O225" s="148"/>
      <c r="Q225" s="146"/>
      <c r="R225" s="147"/>
      <c r="S225" s="147"/>
      <c r="T225" s="148"/>
    </row>
    <row r="226" spans="2:20" ht="12" customHeight="1" x14ac:dyDescent="0.15">
      <c r="B226" s="146"/>
      <c r="C226" s="147"/>
      <c r="D226" s="147"/>
      <c r="E226" s="148"/>
      <c r="G226" s="146"/>
      <c r="H226" s="147"/>
      <c r="I226" s="147"/>
      <c r="J226" s="148"/>
      <c r="L226" s="146"/>
      <c r="M226" s="147"/>
      <c r="N226" s="147"/>
      <c r="O226" s="148"/>
      <c r="Q226" s="146"/>
      <c r="R226" s="147"/>
      <c r="S226" s="147"/>
      <c r="T226" s="148"/>
    </row>
    <row r="227" spans="2:20" ht="12" customHeight="1" x14ac:dyDescent="0.15">
      <c r="B227" s="146"/>
      <c r="C227" s="147"/>
      <c r="D227" s="147"/>
      <c r="E227" s="148"/>
      <c r="G227" s="146"/>
      <c r="H227" s="147"/>
      <c r="I227" s="147"/>
      <c r="J227" s="148"/>
      <c r="L227" s="146"/>
      <c r="M227" s="147"/>
      <c r="N227" s="147"/>
      <c r="O227" s="148"/>
      <c r="Q227" s="146"/>
      <c r="R227" s="147"/>
      <c r="S227" s="147"/>
      <c r="T227" s="148"/>
    </row>
    <row r="228" spans="2:20" ht="12" customHeight="1" x14ac:dyDescent="0.15">
      <c r="B228" s="146"/>
      <c r="C228" s="147"/>
      <c r="D228" s="147"/>
      <c r="E228" s="148"/>
      <c r="G228" s="146"/>
      <c r="H228" s="147"/>
      <c r="I228" s="147"/>
      <c r="J228" s="148"/>
      <c r="L228" s="146"/>
      <c r="M228" s="147"/>
      <c r="N228" s="147"/>
      <c r="O228" s="148"/>
      <c r="Q228" s="146"/>
      <c r="R228" s="147"/>
      <c r="S228" s="147"/>
      <c r="T228" s="148"/>
    </row>
    <row r="229" spans="2:20" ht="12" customHeight="1" x14ac:dyDescent="0.15">
      <c r="B229" s="146"/>
      <c r="C229" s="147"/>
      <c r="D229" s="147"/>
      <c r="E229" s="148"/>
      <c r="G229" s="146"/>
      <c r="H229" s="147"/>
      <c r="I229" s="147"/>
      <c r="J229" s="148"/>
      <c r="L229" s="146"/>
      <c r="M229" s="147"/>
      <c r="N229" s="147"/>
      <c r="O229" s="148"/>
      <c r="Q229" s="146"/>
      <c r="R229" s="147"/>
      <c r="S229" s="147"/>
      <c r="T229" s="148"/>
    </row>
    <row r="230" spans="2:20" ht="12" customHeight="1" x14ac:dyDescent="0.15">
      <c r="B230" s="146"/>
      <c r="C230" s="147"/>
      <c r="D230" s="147"/>
      <c r="E230" s="148"/>
      <c r="G230" s="146"/>
      <c r="H230" s="147"/>
      <c r="I230" s="147"/>
      <c r="J230" s="148"/>
      <c r="L230" s="146"/>
      <c r="M230" s="147"/>
      <c r="N230" s="147"/>
      <c r="O230" s="148"/>
      <c r="Q230" s="146"/>
      <c r="R230" s="147"/>
      <c r="S230" s="147"/>
      <c r="T230" s="148"/>
    </row>
    <row r="231" spans="2:20" ht="12" customHeight="1" x14ac:dyDescent="0.15">
      <c r="B231" s="146"/>
      <c r="C231" s="147"/>
      <c r="D231" s="147"/>
      <c r="E231" s="148"/>
      <c r="G231" s="146"/>
      <c r="H231" s="147"/>
      <c r="I231" s="147"/>
      <c r="J231" s="148"/>
      <c r="L231" s="146"/>
      <c r="M231" s="147"/>
      <c r="N231" s="147"/>
      <c r="O231" s="148"/>
      <c r="Q231" s="146"/>
      <c r="R231" s="147"/>
      <c r="S231" s="147"/>
      <c r="T231" s="148"/>
    </row>
    <row r="232" spans="2:20" ht="12" customHeight="1" x14ac:dyDescent="0.15">
      <c r="B232" s="146"/>
      <c r="C232" s="147"/>
      <c r="D232" s="147"/>
      <c r="E232" s="148"/>
      <c r="G232" s="146"/>
      <c r="H232" s="147"/>
      <c r="I232" s="147"/>
      <c r="J232" s="148"/>
      <c r="L232" s="146"/>
      <c r="M232" s="147"/>
      <c r="N232" s="147"/>
      <c r="O232" s="148"/>
      <c r="Q232" s="146"/>
      <c r="R232" s="147"/>
      <c r="S232" s="147"/>
      <c r="T232" s="148"/>
    </row>
    <row r="233" spans="2:20" ht="12" customHeight="1" x14ac:dyDescent="0.15">
      <c r="B233" s="155" t="s">
        <v>481</v>
      </c>
      <c r="C233" s="156"/>
      <c r="D233" s="156"/>
      <c r="E233" s="157"/>
      <c r="G233" s="155" t="s">
        <v>538</v>
      </c>
      <c r="H233" s="156"/>
      <c r="I233" s="156"/>
      <c r="J233" s="157"/>
      <c r="L233" s="155" t="s">
        <v>538</v>
      </c>
      <c r="M233" s="156"/>
      <c r="N233" s="156"/>
      <c r="O233" s="157"/>
      <c r="Q233" s="155" t="s">
        <v>538</v>
      </c>
      <c r="R233" s="156"/>
      <c r="S233" s="156"/>
      <c r="T233" s="157"/>
    </row>
    <row r="236" spans="2:20" ht="12" customHeight="1" x14ac:dyDescent="0.15">
      <c r="B236" s="20" t="s">
        <v>364</v>
      </c>
      <c r="C236" s="21" t="s">
        <v>216</v>
      </c>
      <c r="D236" s="22" t="s">
        <v>365</v>
      </c>
      <c r="E236" s="5" t="str">
        <f>E237</f>
        <v>肋差</v>
      </c>
      <c r="G236" s="20" t="s">
        <v>364</v>
      </c>
      <c r="H236" s="21" t="s">
        <v>226</v>
      </c>
      <c r="I236" s="22" t="s">
        <v>365</v>
      </c>
      <c r="J236" s="5" t="str">
        <f>J237</f>
        <v>太刀</v>
      </c>
      <c r="L236" s="20" t="s">
        <v>364</v>
      </c>
      <c r="M236" s="21" t="s">
        <v>285</v>
      </c>
      <c r="N236" s="22" t="s">
        <v>365</v>
      </c>
      <c r="O236" s="5" t="str">
        <f>O237</f>
        <v>太刀</v>
      </c>
      <c r="Q236" s="20" t="s">
        <v>364</v>
      </c>
      <c r="R236" s="21" t="s">
        <v>346</v>
      </c>
      <c r="S236" s="22" t="s">
        <v>365</v>
      </c>
      <c r="T236" s="5" t="str">
        <f>T237</f>
        <v>双刀</v>
      </c>
    </row>
    <row r="237" spans="2:20" ht="12" customHeight="1" x14ac:dyDescent="0.15">
      <c r="B237" s="24" t="s">
        <v>366</v>
      </c>
      <c r="C237" s="7" t="s">
        <v>367</v>
      </c>
      <c r="D237" s="7" t="s">
        <v>484</v>
      </c>
      <c r="E237" s="8" t="s">
        <v>669</v>
      </c>
      <c r="G237" s="24" t="s">
        <v>366</v>
      </c>
      <c r="H237" s="7" t="s">
        <v>367</v>
      </c>
      <c r="I237" s="7" t="s">
        <v>484</v>
      </c>
      <c r="J237" s="8" t="s">
        <v>563</v>
      </c>
      <c r="L237" s="24" t="s">
        <v>366</v>
      </c>
      <c r="M237" s="7" t="s">
        <v>367</v>
      </c>
      <c r="N237" s="7" t="s">
        <v>484</v>
      </c>
      <c r="O237" s="8" t="s">
        <v>563</v>
      </c>
      <c r="Q237" s="24" t="s">
        <v>366</v>
      </c>
      <c r="R237" s="7" t="s">
        <v>367</v>
      </c>
      <c r="S237" s="7" t="s">
        <v>484</v>
      </c>
      <c r="T237" s="8" t="s">
        <v>670</v>
      </c>
    </row>
    <row r="238" spans="2:20" ht="12" customHeight="1" x14ac:dyDescent="0.15">
      <c r="B238" s="24" t="s">
        <v>370</v>
      </c>
      <c r="C238" s="25" t="str">
        <f>IF(E238/10&lt;1,"",E238/10&amp;"D5")&amp;IF(E239/5&lt;1,"","+"&amp;INT(E239/5))</f>
        <v>10D5+4</v>
      </c>
      <c r="D238" s="26" t="s">
        <v>371</v>
      </c>
      <c r="E238" s="27">
        <v>100</v>
      </c>
      <c r="G238" s="24" t="s">
        <v>370</v>
      </c>
      <c r="H238" s="25" t="str">
        <f>IF(J238/10&lt;1,"",J238/10&amp;"D5")&amp;IF(J239/5&lt;1,"","+"&amp;INT(J239/5))</f>
        <v>10D5+2</v>
      </c>
      <c r="I238" s="26" t="s">
        <v>371</v>
      </c>
      <c r="J238" s="27">
        <v>100</v>
      </c>
      <c r="L238" s="24" t="s">
        <v>370</v>
      </c>
      <c r="M238" s="25" t="str">
        <f>IF(O238/10&lt;1,"",O238/10&amp;"D5")&amp;IF(O239/5&lt;1,"","+"&amp;INT(O239/5))</f>
        <v>10D5+4</v>
      </c>
      <c r="N238" s="26" t="s">
        <v>371</v>
      </c>
      <c r="O238" s="27">
        <v>100</v>
      </c>
      <c r="Q238" s="24" t="s">
        <v>370</v>
      </c>
      <c r="R238" s="25" t="str">
        <f>IF(T238/10&lt;1,"",T238/10&amp;"D5")&amp;IF(T239/5&lt;1,"","+"&amp;INT(T239/5))</f>
        <v>40D5+8</v>
      </c>
      <c r="S238" s="26" t="s">
        <v>371</v>
      </c>
      <c r="T238" s="27">
        <v>400</v>
      </c>
    </row>
    <row r="239" spans="2:20" ht="12" customHeight="1" x14ac:dyDescent="0.15">
      <c r="B239" s="24" t="s">
        <v>372</v>
      </c>
      <c r="C239" s="29" t="str">
        <f>LOOKUP(C240,{0,201,401,601,901,1201,1501;"黑色","绿色","蓝色","紫色","红色","橙色","金色"})</f>
        <v>蓝色</v>
      </c>
      <c r="D239" s="26" t="s">
        <v>373</v>
      </c>
      <c r="E239" s="28">
        <v>20</v>
      </c>
      <c r="G239" s="24" t="s">
        <v>372</v>
      </c>
      <c r="H239" s="29" t="str">
        <f>LOOKUP(H240,{0,201,401,601,901,1201,1501;"黑色","绿色","蓝色","紫色","红色","橙色","金色"})</f>
        <v>蓝色</v>
      </c>
      <c r="I239" s="26" t="s">
        <v>373</v>
      </c>
      <c r="J239" s="28">
        <v>14</v>
      </c>
      <c r="L239" s="24" t="s">
        <v>372</v>
      </c>
      <c r="M239" s="29" t="str">
        <f>LOOKUP(M240,{0,201,401,601,901,1201,1501;"黑色","绿色","蓝色","紫色","红色","橙色","金色"})</f>
        <v>紫色</v>
      </c>
      <c r="N239" s="26" t="s">
        <v>373</v>
      </c>
      <c r="O239" s="28">
        <v>20</v>
      </c>
      <c r="Q239" s="24" t="s">
        <v>372</v>
      </c>
      <c r="R239" s="29" t="str">
        <f>LOOKUP(R240,{0,201,401,601,901,1201,1501;"黑色","绿色","蓝色","紫色","红色","橙色","金色"})</f>
        <v>橙色</v>
      </c>
      <c r="S239" s="26" t="s">
        <v>373</v>
      </c>
      <c r="T239" s="28">
        <v>40</v>
      </c>
    </row>
    <row r="240" spans="2:20" ht="12" customHeight="1" x14ac:dyDescent="0.15">
      <c r="B240" s="24" t="s">
        <v>374</v>
      </c>
      <c r="C240" s="19">
        <f>C248+E238</f>
        <v>600</v>
      </c>
      <c r="D240" s="26" t="s">
        <v>375</v>
      </c>
      <c r="E240" s="28">
        <v>8</v>
      </c>
      <c r="G240" s="24" t="s">
        <v>374</v>
      </c>
      <c r="H240" s="19">
        <f>H248+J238</f>
        <v>600</v>
      </c>
      <c r="I240" s="26" t="s">
        <v>375</v>
      </c>
      <c r="J240" s="28">
        <v>8</v>
      </c>
      <c r="L240" s="24" t="s">
        <v>374</v>
      </c>
      <c r="M240" s="19">
        <f>M248+O238</f>
        <v>900</v>
      </c>
      <c r="N240" s="26" t="s">
        <v>375</v>
      </c>
      <c r="O240" s="28">
        <v>8</v>
      </c>
      <c r="Q240" s="24" t="s">
        <v>374</v>
      </c>
      <c r="R240" s="19">
        <f>R248+T238</f>
        <v>1500</v>
      </c>
      <c r="S240" s="26" t="s">
        <v>375</v>
      </c>
      <c r="T240" s="28">
        <v>16</v>
      </c>
    </row>
    <row r="241" spans="2:20" ht="12" customHeight="1" x14ac:dyDescent="0.15">
      <c r="B241" s="30" t="s">
        <v>376</v>
      </c>
      <c r="C241" s="31">
        <f>C240*20</f>
        <v>12000</v>
      </c>
      <c r="D241" s="32" t="s">
        <v>377</v>
      </c>
      <c r="E241" s="33">
        <f>C240</f>
        <v>600</v>
      </c>
      <c r="G241" s="30" t="s">
        <v>376</v>
      </c>
      <c r="H241" s="31">
        <f>H240*20</f>
        <v>12000</v>
      </c>
      <c r="I241" s="32" t="s">
        <v>377</v>
      </c>
      <c r="J241" s="33">
        <f>H240</f>
        <v>600</v>
      </c>
      <c r="L241" s="30" t="s">
        <v>376</v>
      </c>
      <c r="M241" s="31">
        <f>M240*20</f>
        <v>18000</v>
      </c>
      <c r="N241" s="32" t="s">
        <v>377</v>
      </c>
      <c r="O241" s="33">
        <f>M240</f>
        <v>900</v>
      </c>
      <c r="Q241" s="30" t="s">
        <v>376</v>
      </c>
      <c r="R241" s="31">
        <f>R240*20</f>
        <v>30000</v>
      </c>
      <c r="S241" s="32" t="s">
        <v>377</v>
      </c>
      <c r="T241" s="33">
        <f>R240</f>
        <v>1500</v>
      </c>
    </row>
    <row r="242" spans="2:20" ht="12" customHeight="1" x14ac:dyDescent="0.15">
      <c r="B242" s="136" t="s">
        <v>671</v>
      </c>
      <c r="C242" s="140"/>
      <c r="D242" s="140" t="s">
        <v>672</v>
      </c>
      <c r="E242" s="141"/>
      <c r="G242" s="136" t="s">
        <v>673</v>
      </c>
      <c r="H242" s="140"/>
      <c r="I242" s="140" t="s">
        <v>674</v>
      </c>
      <c r="J242" s="141"/>
      <c r="L242" s="136" t="s">
        <v>675</v>
      </c>
      <c r="M242" s="140"/>
      <c r="N242" s="140" t="s">
        <v>676</v>
      </c>
      <c r="O242" s="141"/>
      <c r="Q242" s="136" t="s">
        <v>677</v>
      </c>
      <c r="R242" s="140"/>
      <c r="S242" s="140" t="s">
        <v>678</v>
      </c>
      <c r="T242" s="141"/>
    </row>
    <row r="243" spans="2:20" ht="12" customHeight="1" x14ac:dyDescent="0.15">
      <c r="B243" s="136"/>
      <c r="C243" s="140"/>
      <c r="D243" s="140"/>
      <c r="E243" s="141"/>
      <c r="G243" s="136"/>
      <c r="H243" s="140"/>
      <c r="I243" s="140"/>
      <c r="J243" s="141"/>
      <c r="L243" s="136"/>
      <c r="M243" s="140"/>
      <c r="N243" s="140"/>
      <c r="O243" s="141"/>
      <c r="Q243" s="136"/>
      <c r="R243" s="140"/>
      <c r="S243" s="140"/>
      <c r="T243" s="141"/>
    </row>
    <row r="244" spans="2:20" ht="12" customHeight="1" x14ac:dyDescent="0.15">
      <c r="B244" s="136"/>
      <c r="C244" s="140"/>
      <c r="D244" s="140"/>
      <c r="E244" s="141"/>
      <c r="G244" s="136"/>
      <c r="H244" s="140"/>
      <c r="I244" s="140"/>
      <c r="J244" s="141"/>
      <c r="L244" s="136"/>
      <c r="M244" s="140"/>
      <c r="N244" s="140"/>
      <c r="O244" s="141"/>
      <c r="Q244" s="136"/>
      <c r="R244" s="140"/>
      <c r="S244" s="140"/>
      <c r="T244" s="141"/>
    </row>
    <row r="245" spans="2:20" ht="12" customHeight="1" x14ac:dyDescent="0.15">
      <c r="B245" s="136"/>
      <c r="C245" s="140"/>
      <c r="D245" s="140"/>
      <c r="E245" s="141"/>
      <c r="G245" s="136"/>
      <c r="H245" s="140"/>
      <c r="I245" s="140"/>
      <c r="J245" s="141"/>
      <c r="L245" s="136"/>
      <c r="M245" s="140"/>
      <c r="N245" s="140"/>
      <c r="O245" s="141"/>
      <c r="Q245" s="136"/>
      <c r="R245" s="140"/>
      <c r="S245" s="140"/>
      <c r="T245" s="141"/>
    </row>
    <row r="246" spans="2:20" ht="12" customHeight="1" x14ac:dyDescent="0.15">
      <c r="B246" s="136"/>
      <c r="C246" s="140"/>
      <c r="D246" s="140"/>
      <c r="E246" s="141"/>
      <c r="G246" s="136"/>
      <c r="H246" s="140"/>
      <c r="I246" s="140"/>
      <c r="J246" s="141"/>
      <c r="L246" s="136"/>
      <c r="M246" s="140"/>
      <c r="N246" s="140"/>
      <c r="O246" s="141"/>
      <c r="Q246" s="136"/>
      <c r="R246" s="140"/>
      <c r="S246" s="140"/>
      <c r="T246" s="141"/>
    </row>
    <row r="247" spans="2:20" ht="12" customHeight="1" x14ac:dyDescent="0.15">
      <c r="B247" s="138"/>
      <c r="C247" s="139"/>
      <c r="D247" s="140"/>
      <c r="E247" s="141"/>
      <c r="G247" s="138"/>
      <c r="H247" s="139"/>
      <c r="I247" s="140"/>
      <c r="J247" s="141"/>
      <c r="L247" s="138"/>
      <c r="M247" s="139"/>
      <c r="N247" s="140"/>
      <c r="O247" s="141"/>
      <c r="Q247" s="138"/>
      <c r="R247" s="139"/>
      <c r="S247" s="140"/>
      <c r="T247" s="141"/>
    </row>
    <row r="248" spans="2:20" ht="12" customHeight="1" x14ac:dyDescent="0.15">
      <c r="B248" s="30" t="s">
        <v>386</v>
      </c>
      <c r="C248" s="34">
        <v>500</v>
      </c>
      <c r="D248" s="139"/>
      <c r="E248" s="142"/>
      <c r="G248" s="30" t="s">
        <v>386</v>
      </c>
      <c r="H248" s="34">
        <v>500</v>
      </c>
      <c r="I248" s="139"/>
      <c r="J248" s="142"/>
      <c r="L248" s="30" t="s">
        <v>386</v>
      </c>
      <c r="M248" s="34">
        <v>800</v>
      </c>
      <c r="N248" s="139"/>
      <c r="O248" s="142"/>
      <c r="Q248" s="30" t="s">
        <v>386</v>
      </c>
      <c r="R248" s="34">
        <v>1100</v>
      </c>
      <c r="S248" s="139"/>
      <c r="T248" s="142"/>
    </row>
    <row r="249" spans="2:20" ht="12" customHeight="1" x14ac:dyDescent="0.15">
      <c r="B249" s="143" t="s">
        <v>679</v>
      </c>
      <c r="C249" s="144"/>
      <c r="D249" s="144"/>
      <c r="E249" s="145"/>
      <c r="G249" s="143" t="s">
        <v>479</v>
      </c>
      <c r="H249" s="144"/>
      <c r="I249" s="144"/>
      <c r="J249" s="145"/>
      <c r="L249" s="143" t="s">
        <v>680</v>
      </c>
      <c r="M249" s="144"/>
      <c r="N249" s="144"/>
      <c r="O249" s="145"/>
      <c r="Q249" s="143" t="s">
        <v>479</v>
      </c>
      <c r="R249" s="144"/>
      <c r="S249" s="144"/>
      <c r="T249" s="145"/>
    </row>
    <row r="250" spans="2:20" ht="12" customHeight="1" x14ac:dyDescent="0.15">
      <c r="B250" s="146"/>
      <c r="C250" s="147"/>
      <c r="D250" s="147"/>
      <c r="E250" s="148"/>
      <c r="G250" s="146"/>
      <c r="H250" s="147"/>
      <c r="I250" s="147"/>
      <c r="J250" s="148"/>
      <c r="L250" s="146"/>
      <c r="M250" s="147"/>
      <c r="N250" s="147"/>
      <c r="O250" s="148"/>
      <c r="Q250" s="146"/>
      <c r="R250" s="147"/>
      <c r="S250" s="147"/>
      <c r="T250" s="148"/>
    </row>
    <row r="251" spans="2:20" ht="12" customHeight="1" x14ac:dyDescent="0.15">
      <c r="B251" s="146"/>
      <c r="C251" s="147"/>
      <c r="D251" s="147"/>
      <c r="E251" s="148"/>
      <c r="G251" s="146"/>
      <c r="H251" s="147"/>
      <c r="I251" s="147"/>
      <c r="J251" s="148"/>
      <c r="L251" s="146"/>
      <c r="M251" s="147"/>
      <c r="N251" s="147"/>
      <c r="O251" s="148"/>
      <c r="Q251" s="146"/>
      <c r="R251" s="147"/>
      <c r="S251" s="147"/>
      <c r="T251" s="148"/>
    </row>
    <row r="252" spans="2:20" ht="12" customHeight="1" x14ac:dyDescent="0.15">
      <c r="B252" s="146"/>
      <c r="C252" s="147"/>
      <c r="D252" s="147"/>
      <c r="E252" s="148"/>
      <c r="G252" s="146"/>
      <c r="H252" s="147"/>
      <c r="I252" s="147"/>
      <c r="J252" s="148"/>
      <c r="L252" s="146"/>
      <c r="M252" s="147"/>
      <c r="N252" s="147"/>
      <c r="O252" s="148"/>
      <c r="Q252" s="146"/>
      <c r="R252" s="147"/>
      <c r="S252" s="147"/>
      <c r="T252" s="148"/>
    </row>
    <row r="253" spans="2:20" ht="12" customHeight="1" x14ac:dyDescent="0.15">
      <c r="B253" s="146"/>
      <c r="C253" s="147"/>
      <c r="D253" s="147"/>
      <c r="E253" s="148"/>
      <c r="G253" s="146"/>
      <c r="H253" s="147"/>
      <c r="I253" s="147"/>
      <c r="J253" s="148"/>
      <c r="L253" s="146"/>
      <c r="M253" s="147"/>
      <c r="N253" s="147"/>
      <c r="O253" s="148"/>
      <c r="Q253" s="146"/>
      <c r="R253" s="147"/>
      <c r="S253" s="147"/>
      <c r="T253" s="148"/>
    </row>
    <row r="254" spans="2:20" ht="12" customHeight="1" x14ac:dyDescent="0.15">
      <c r="B254" s="146"/>
      <c r="C254" s="147"/>
      <c r="D254" s="147"/>
      <c r="E254" s="148"/>
      <c r="G254" s="146"/>
      <c r="H254" s="147"/>
      <c r="I254" s="147"/>
      <c r="J254" s="148"/>
      <c r="L254" s="146"/>
      <c r="M254" s="147"/>
      <c r="N254" s="147"/>
      <c r="O254" s="148"/>
      <c r="Q254" s="146"/>
      <c r="R254" s="147"/>
      <c r="S254" s="147"/>
      <c r="T254" s="148"/>
    </row>
    <row r="255" spans="2:20" ht="12" customHeight="1" x14ac:dyDescent="0.15">
      <c r="B255" s="146"/>
      <c r="C255" s="147"/>
      <c r="D255" s="147"/>
      <c r="E255" s="148"/>
      <c r="G255" s="146"/>
      <c r="H255" s="147"/>
      <c r="I255" s="147"/>
      <c r="J255" s="148"/>
      <c r="L255" s="146"/>
      <c r="M255" s="147"/>
      <c r="N255" s="147"/>
      <c r="O255" s="148"/>
      <c r="Q255" s="146"/>
      <c r="R255" s="147"/>
      <c r="S255" s="147"/>
      <c r="T255" s="148"/>
    </row>
    <row r="256" spans="2:20" ht="12" customHeight="1" x14ac:dyDescent="0.15">
      <c r="B256" s="146"/>
      <c r="C256" s="147"/>
      <c r="D256" s="147"/>
      <c r="E256" s="148"/>
      <c r="G256" s="146"/>
      <c r="H256" s="147"/>
      <c r="I256" s="147"/>
      <c r="J256" s="148"/>
      <c r="L256" s="146"/>
      <c r="M256" s="147"/>
      <c r="N256" s="147"/>
      <c r="O256" s="148"/>
      <c r="Q256" s="146"/>
      <c r="R256" s="147"/>
      <c r="S256" s="147"/>
      <c r="T256" s="148"/>
    </row>
    <row r="257" spans="2:20" ht="12" customHeight="1" x14ac:dyDescent="0.15">
      <c r="B257" s="146"/>
      <c r="C257" s="147"/>
      <c r="D257" s="147"/>
      <c r="E257" s="148"/>
      <c r="G257" s="146"/>
      <c r="H257" s="147"/>
      <c r="I257" s="147"/>
      <c r="J257" s="148"/>
      <c r="L257" s="146"/>
      <c r="M257" s="147"/>
      <c r="N257" s="147"/>
      <c r="O257" s="148"/>
      <c r="Q257" s="146"/>
      <c r="R257" s="147"/>
      <c r="S257" s="147"/>
      <c r="T257" s="148"/>
    </row>
    <row r="258" spans="2:20" ht="12" customHeight="1" x14ac:dyDescent="0.15">
      <c r="B258" s="146"/>
      <c r="C258" s="147"/>
      <c r="D258" s="147"/>
      <c r="E258" s="148"/>
      <c r="G258" s="146"/>
      <c r="H258" s="147"/>
      <c r="I258" s="147"/>
      <c r="J258" s="148"/>
      <c r="L258" s="146"/>
      <c r="M258" s="147"/>
      <c r="N258" s="147"/>
      <c r="O258" s="148"/>
      <c r="Q258" s="146"/>
      <c r="R258" s="147"/>
      <c r="S258" s="147"/>
      <c r="T258" s="148"/>
    </row>
    <row r="259" spans="2:20" ht="12" customHeight="1" x14ac:dyDescent="0.15">
      <c r="B259" s="155" t="s">
        <v>538</v>
      </c>
      <c r="C259" s="156"/>
      <c r="D259" s="156"/>
      <c r="E259" s="157"/>
      <c r="G259" s="155" t="s">
        <v>538</v>
      </c>
      <c r="H259" s="156"/>
      <c r="I259" s="156"/>
      <c r="J259" s="157"/>
      <c r="L259" s="155" t="s">
        <v>538</v>
      </c>
      <c r="M259" s="156"/>
      <c r="N259" s="156"/>
      <c r="O259" s="157"/>
      <c r="Q259" s="155" t="s">
        <v>538</v>
      </c>
      <c r="R259" s="156"/>
      <c r="S259" s="156"/>
      <c r="T259" s="157"/>
    </row>
    <row r="262" spans="2:20" ht="12" customHeight="1" x14ac:dyDescent="0.15">
      <c r="B262" s="20" t="s">
        <v>364</v>
      </c>
      <c r="C262" s="21" t="s">
        <v>333</v>
      </c>
      <c r="D262" s="22" t="s">
        <v>365</v>
      </c>
      <c r="E262" s="5" t="str">
        <f>E263</f>
        <v>太刀</v>
      </c>
      <c r="G262" s="20" t="s">
        <v>364</v>
      </c>
      <c r="H262" s="21" t="s">
        <v>326</v>
      </c>
      <c r="I262" s="22" t="s">
        <v>365</v>
      </c>
      <c r="J262" s="5" t="str">
        <f>J263</f>
        <v>太刀</v>
      </c>
      <c r="L262" s="20" t="s">
        <v>364</v>
      </c>
      <c r="M262" s="21" t="s">
        <v>348</v>
      </c>
      <c r="N262" s="22" t="s">
        <v>365</v>
      </c>
      <c r="O262" s="5" t="str">
        <f>O263</f>
        <v>太刀</v>
      </c>
      <c r="Q262" s="20" t="s">
        <v>364</v>
      </c>
      <c r="R262" s="21" t="s">
        <v>356</v>
      </c>
      <c r="S262" s="22" t="s">
        <v>365</v>
      </c>
      <c r="T262" s="5" t="str">
        <f>T263</f>
        <v>双刀</v>
      </c>
    </row>
    <row r="263" spans="2:20" ht="12" customHeight="1" x14ac:dyDescent="0.15">
      <c r="B263" s="24" t="s">
        <v>366</v>
      </c>
      <c r="C263" s="7" t="s">
        <v>367</v>
      </c>
      <c r="D263" s="7" t="s">
        <v>484</v>
      </c>
      <c r="E263" s="8" t="s">
        <v>563</v>
      </c>
      <c r="G263" s="24" t="s">
        <v>366</v>
      </c>
      <c r="H263" s="7" t="s">
        <v>367</v>
      </c>
      <c r="I263" s="7" t="s">
        <v>484</v>
      </c>
      <c r="J263" s="8" t="s">
        <v>563</v>
      </c>
      <c r="L263" s="24" t="s">
        <v>366</v>
      </c>
      <c r="M263" s="7" t="s">
        <v>367</v>
      </c>
      <c r="N263" s="7" t="s">
        <v>484</v>
      </c>
      <c r="O263" s="8" t="s">
        <v>563</v>
      </c>
      <c r="Q263" s="24" t="s">
        <v>366</v>
      </c>
      <c r="R263" s="7" t="s">
        <v>367</v>
      </c>
      <c r="S263" s="7" t="s">
        <v>484</v>
      </c>
      <c r="T263" s="8" t="s">
        <v>670</v>
      </c>
    </row>
    <row r="264" spans="2:20" ht="12" customHeight="1" x14ac:dyDescent="0.15">
      <c r="B264" s="24" t="s">
        <v>370</v>
      </c>
      <c r="C264" s="25" t="str">
        <f>IF(E264/10&lt;1,"",E264/10&amp;"D5")&amp;IF(E265/5&lt;1,"","+"&amp;INT(E265/5))</f>
        <v>20D5+4</v>
      </c>
      <c r="D264" s="26" t="s">
        <v>371</v>
      </c>
      <c r="E264" s="27">
        <v>200</v>
      </c>
      <c r="G264" s="24" t="s">
        <v>370</v>
      </c>
      <c r="H264" s="25" t="str">
        <f>IF(J264/10&lt;1,"",J264/10&amp;"D5")&amp;IF(J265/5&lt;1,"","+"&amp;INT(J265/5))</f>
        <v>15D5+2</v>
      </c>
      <c r="I264" s="26" t="s">
        <v>371</v>
      </c>
      <c r="J264" s="27">
        <v>150</v>
      </c>
      <c r="L264" s="24" t="s">
        <v>370</v>
      </c>
      <c r="M264" s="25" t="str">
        <f>IF(O264/10&lt;1,"",O264/10&amp;"D5")&amp;IF(O265/5&lt;1,"","+"&amp;INT(O265/5))</f>
        <v>30D5+4</v>
      </c>
      <c r="N264" s="26" t="s">
        <v>371</v>
      </c>
      <c r="O264" s="27">
        <v>300</v>
      </c>
      <c r="Q264" s="24" t="s">
        <v>370</v>
      </c>
      <c r="R264" s="25" t="str">
        <f>IF(T264/10&lt;1,"",T264/10&amp;"D5")&amp;IF(T265/5&lt;1,"","+"&amp;INT(T265/5))</f>
        <v>40D5+8</v>
      </c>
      <c r="S264" s="26" t="s">
        <v>371</v>
      </c>
      <c r="T264" s="27">
        <v>400</v>
      </c>
    </row>
    <row r="265" spans="2:20" ht="12" customHeight="1" x14ac:dyDescent="0.15">
      <c r="B265" s="24" t="s">
        <v>372</v>
      </c>
      <c r="C265" s="29" t="str">
        <f>LOOKUP(C266,{0,201,401,601,901,1201,1501;"黑色","绿色","蓝色","紫色","红色","橙色","金色"})</f>
        <v>红色</v>
      </c>
      <c r="D265" s="26" t="s">
        <v>373</v>
      </c>
      <c r="E265" s="28">
        <v>20</v>
      </c>
      <c r="G265" s="24" t="s">
        <v>372</v>
      </c>
      <c r="H265" s="29" t="str">
        <f>LOOKUP(H266,{0,201,401,601,901,1201,1501;"黑色","绿色","蓝色","紫色","红色","橙色","金色"})</f>
        <v>红色</v>
      </c>
      <c r="I265" s="26" t="s">
        <v>373</v>
      </c>
      <c r="J265" s="28">
        <v>14</v>
      </c>
      <c r="L265" s="24" t="s">
        <v>372</v>
      </c>
      <c r="M265" s="29" t="str">
        <f>LOOKUP(M266,{0,201,401,601,901,1201,1501;"黑色","绿色","蓝色","紫色","红色","橙色","金色"})</f>
        <v>橙色</v>
      </c>
      <c r="N265" s="26" t="s">
        <v>373</v>
      </c>
      <c r="O265" s="28">
        <v>20</v>
      </c>
      <c r="Q265" s="24" t="s">
        <v>372</v>
      </c>
      <c r="R265" s="29" t="str">
        <f>LOOKUP(R266,{0,201,401,601,901,1201,1501;"黑色","绿色","蓝色","紫色","红色","橙色","金色"})</f>
        <v>金色</v>
      </c>
      <c r="S265" s="26" t="s">
        <v>373</v>
      </c>
      <c r="T265" s="28">
        <v>40</v>
      </c>
    </row>
    <row r="266" spans="2:20" ht="12" customHeight="1" x14ac:dyDescent="0.15">
      <c r="B266" s="24" t="s">
        <v>374</v>
      </c>
      <c r="C266" s="19">
        <f>C274+E264</f>
        <v>1100</v>
      </c>
      <c r="D266" s="26" t="s">
        <v>375</v>
      </c>
      <c r="E266" s="28">
        <v>8</v>
      </c>
      <c r="G266" s="24" t="s">
        <v>374</v>
      </c>
      <c r="H266" s="19">
        <f>H274+J264</f>
        <v>1050</v>
      </c>
      <c r="I266" s="26" t="s">
        <v>375</v>
      </c>
      <c r="J266" s="28">
        <v>8</v>
      </c>
      <c r="L266" s="24" t="s">
        <v>374</v>
      </c>
      <c r="M266" s="19">
        <f>M274+O264</f>
        <v>1500</v>
      </c>
      <c r="N266" s="26" t="s">
        <v>375</v>
      </c>
      <c r="O266" s="28">
        <v>8</v>
      </c>
      <c r="Q266" s="24" t="s">
        <v>374</v>
      </c>
      <c r="R266" s="19">
        <f>R274+T264</f>
        <v>2200</v>
      </c>
      <c r="S266" s="26" t="s">
        <v>375</v>
      </c>
      <c r="T266" s="28">
        <v>16</v>
      </c>
    </row>
    <row r="267" spans="2:20" ht="12" customHeight="1" x14ac:dyDescent="0.15">
      <c r="B267" s="30" t="s">
        <v>376</v>
      </c>
      <c r="C267" s="31">
        <f>C266*20</f>
        <v>22000</v>
      </c>
      <c r="D267" s="32" t="s">
        <v>377</v>
      </c>
      <c r="E267" s="33">
        <f>C266</f>
        <v>1100</v>
      </c>
      <c r="G267" s="30" t="s">
        <v>376</v>
      </c>
      <c r="H267" s="31">
        <f>H266*20</f>
        <v>21000</v>
      </c>
      <c r="I267" s="32" t="s">
        <v>377</v>
      </c>
      <c r="J267" s="33">
        <f>H266</f>
        <v>1050</v>
      </c>
      <c r="L267" s="30" t="s">
        <v>376</v>
      </c>
      <c r="M267" s="31">
        <f>M266*20</f>
        <v>30000</v>
      </c>
      <c r="N267" s="32" t="s">
        <v>377</v>
      </c>
      <c r="O267" s="33">
        <f>M266</f>
        <v>1500</v>
      </c>
      <c r="Q267" s="30" t="s">
        <v>376</v>
      </c>
      <c r="R267" s="31">
        <f>R266*20</f>
        <v>44000</v>
      </c>
      <c r="S267" s="32" t="s">
        <v>377</v>
      </c>
      <c r="T267" s="33">
        <f>R266</f>
        <v>2200</v>
      </c>
    </row>
    <row r="268" spans="2:20" ht="12" customHeight="1" x14ac:dyDescent="0.15">
      <c r="B268" s="136" t="s">
        <v>681</v>
      </c>
      <c r="C268" s="140"/>
      <c r="D268" s="140" t="s">
        <v>682</v>
      </c>
      <c r="E268" s="141"/>
      <c r="G268" s="136" t="s">
        <v>683</v>
      </c>
      <c r="H268" s="140"/>
      <c r="I268" s="140" t="s">
        <v>674</v>
      </c>
      <c r="J268" s="141"/>
      <c r="L268" s="136" t="s">
        <v>684</v>
      </c>
      <c r="M268" s="140"/>
      <c r="N268" s="140" t="s">
        <v>676</v>
      </c>
      <c r="O268" s="141"/>
      <c r="Q268" s="136" t="s">
        <v>685</v>
      </c>
      <c r="R268" s="140"/>
      <c r="S268" s="140" t="s">
        <v>686</v>
      </c>
      <c r="T268" s="141"/>
    </row>
    <row r="269" spans="2:20" ht="12" customHeight="1" x14ac:dyDescent="0.15">
      <c r="B269" s="136"/>
      <c r="C269" s="140"/>
      <c r="D269" s="140"/>
      <c r="E269" s="141"/>
      <c r="G269" s="136"/>
      <c r="H269" s="140"/>
      <c r="I269" s="140"/>
      <c r="J269" s="141"/>
      <c r="L269" s="136"/>
      <c r="M269" s="140"/>
      <c r="N269" s="140"/>
      <c r="O269" s="141"/>
      <c r="Q269" s="136"/>
      <c r="R269" s="140"/>
      <c r="S269" s="140"/>
      <c r="T269" s="141"/>
    </row>
    <row r="270" spans="2:20" ht="12" customHeight="1" x14ac:dyDescent="0.15">
      <c r="B270" s="136"/>
      <c r="C270" s="140"/>
      <c r="D270" s="140"/>
      <c r="E270" s="141"/>
      <c r="G270" s="136"/>
      <c r="H270" s="140"/>
      <c r="I270" s="140"/>
      <c r="J270" s="141"/>
      <c r="L270" s="136"/>
      <c r="M270" s="140"/>
      <c r="N270" s="140"/>
      <c r="O270" s="141"/>
      <c r="Q270" s="136"/>
      <c r="R270" s="140"/>
      <c r="S270" s="140"/>
      <c r="T270" s="141"/>
    </row>
    <row r="271" spans="2:20" ht="12" customHeight="1" x14ac:dyDescent="0.15">
      <c r="B271" s="136"/>
      <c r="C271" s="140"/>
      <c r="D271" s="140"/>
      <c r="E271" s="141"/>
      <c r="G271" s="136"/>
      <c r="H271" s="140"/>
      <c r="I271" s="140"/>
      <c r="J271" s="141"/>
      <c r="L271" s="136"/>
      <c r="M271" s="140"/>
      <c r="N271" s="140"/>
      <c r="O271" s="141"/>
      <c r="Q271" s="136"/>
      <c r="R271" s="140"/>
      <c r="S271" s="140"/>
      <c r="T271" s="141"/>
    </row>
    <row r="272" spans="2:20" ht="12" customHeight="1" x14ac:dyDescent="0.15">
      <c r="B272" s="136"/>
      <c r="C272" s="140"/>
      <c r="D272" s="140"/>
      <c r="E272" s="141"/>
      <c r="G272" s="136"/>
      <c r="H272" s="140"/>
      <c r="I272" s="140"/>
      <c r="J272" s="141"/>
      <c r="L272" s="136"/>
      <c r="M272" s="140"/>
      <c r="N272" s="140"/>
      <c r="O272" s="141"/>
      <c r="Q272" s="136"/>
      <c r="R272" s="140"/>
      <c r="S272" s="140"/>
      <c r="T272" s="141"/>
    </row>
    <row r="273" spans="2:20" ht="12" customHeight="1" x14ac:dyDescent="0.15">
      <c r="B273" s="138"/>
      <c r="C273" s="139"/>
      <c r="D273" s="140"/>
      <c r="E273" s="141"/>
      <c r="G273" s="138"/>
      <c r="H273" s="139"/>
      <c r="I273" s="140"/>
      <c r="J273" s="141"/>
      <c r="L273" s="138"/>
      <c r="M273" s="139"/>
      <c r="N273" s="140"/>
      <c r="O273" s="141"/>
      <c r="Q273" s="138"/>
      <c r="R273" s="139"/>
      <c r="S273" s="140"/>
      <c r="T273" s="141"/>
    </row>
    <row r="274" spans="2:20" ht="12" customHeight="1" x14ac:dyDescent="0.15">
      <c r="B274" s="30" t="s">
        <v>386</v>
      </c>
      <c r="C274" s="34">
        <v>900</v>
      </c>
      <c r="D274" s="139"/>
      <c r="E274" s="142"/>
      <c r="G274" s="30" t="s">
        <v>386</v>
      </c>
      <c r="H274" s="34">
        <v>900</v>
      </c>
      <c r="I274" s="139"/>
      <c r="J274" s="142"/>
      <c r="L274" s="30" t="s">
        <v>386</v>
      </c>
      <c r="M274" s="34">
        <v>1200</v>
      </c>
      <c r="N274" s="139"/>
      <c r="O274" s="142"/>
      <c r="Q274" s="30" t="s">
        <v>386</v>
      </c>
      <c r="R274" s="34">
        <v>1800</v>
      </c>
      <c r="S274" s="139"/>
      <c r="T274" s="142"/>
    </row>
    <row r="275" spans="2:20" ht="12" customHeight="1" x14ac:dyDescent="0.15">
      <c r="B275" s="143" t="s">
        <v>679</v>
      </c>
      <c r="C275" s="144"/>
      <c r="D275" s="144"/>
      <c r="E275" s="145"/>
      <c r="G275" s="143" t="s">
        <v>479</v>
      </c>
      <c r="H275" s="144"/>
      <c r="I275" s="144"/>
      <c r="J275" s="145"/>
      <c r="L275" s="143" t="s">
        <v>680</v>
      </c>
      <c r="M275" s="144"/>
      <c r="N275" s="144"/>
      <c r="O275" s="145"/>
      <c r="Q275" s="143" t="s">
        <v>479</v>
      </c>
      <c r="R275" s="144"/>
      <c r="S275" s="144"/>
      <c r="T275" s="145"/>
    </row>
    <row r="276" spans="2:20" ht="12" customHeight="1" x14ac:dyDescent="0.15">
      <c r="B276" s="146"/>
      <c r="C276" s="147"/>
      <c r="D276" s="147"/>
      <c r="E276" s="148"/>
      <c r="G276" s="146"/>
      <c r="H276" s="147"/>
      <c r="I276" s="147"/>
      <c r="J276" s="148"/>
      <c r="L276" s="146"/>
      <c r="M276" s="147"/>
      <c r="N276" s="147"/>
      <c r="O276" s="148"/>
      <c r="Q276" s="146"/>
      <c r="R276" s="147"/>
      <c r="S276" s="147"/>
      <c r="T276" s="148"/>
    </row>
    <row r="277" spans="2:20" ht="12" customHeight="1" x14ac:dyDescent="0.15">
      <c r="B277" s="146"/>
      <c r="C277" s="147"/>
      <c r="D277" s="147"/>
      <c r="E277" s="148"/>
      <c r="G277" s="146"/>
      <c r="H277" s="147"/>
      <c r="I277" s="147"/>
      <c r="J277" s="148"/>
      <c r="L277" s="146"/>
      <c r="M277" s="147"/>
      <c r="N277" s="147"/>
      <c r="O277" s="148"/>
      <c r="Q277" s="146"/>
      <c r="R277" s="147"/>
      <c r="S277" s="147"/>
      <c r="T277" s="148"/>
    </row>
    <row r="278" spans="2:20" ht="12" customHeight="1" x14ac:dyDescent="0.15">
      <c r="B278" s="146"/>
      <c r="C278" s="147"/>
      <c r="D278" s="147"/>
      <c r="E278" s="148"/>
      <c r="G278" s="146"/>
      <c r="H278" s="147"/>
      <c r="I278" s="147"/>
      <c r="J278" s="148"/>
      <c r="L278" s="146"/>
      <c r="M278" s="147"/>
      <c r="N278" s="147"/>
      <c r="O278" s="148"/>
      <c r="Q278" s="146"/>
      <c r="R278" s="147"/>
      <c r="S278" s="147"/>
      <c r="T278" s="148"/>
    </row>
    <row r="279" spans="2:20" ht="12" customHeight="1" x14ac:dyDescent="0.15">
      <c r="B279" s="146"/>
      <c r="C279" s="147"/>
      <c r="D279" s="147"/>
      <c r="E279" s="148"/>
      <c r="G279" s="146"/>
      <c r="H279" s="147"/>
      <c r="I279" s="147"/>
      <c r="J279" s="148"/>
      <c r="L279" s="146"/>
      <c r="M279" s="147"/>
      <c r="N279" s="147"/>
      <c r="O279" s="148"/>
      <c r="Q279" s="146"/>
      <c r="R279" s="147"/>
      <c r="S279" s="147"/>
      <c r="T279" s="148"/>
    </row>
    <row r="280" spans="2:20" ht="12" customHeight="1" x14ac:dyDescent="0.15">
      <c r="B280" s="146"/>
      <c r="C280" s="147"/>
      <c r="D280" s="147"/>
      <c r="E280" s="148"/>
      <c r="G280" s="146"/>
      <c r="H280" s="147"/>
      <c r="I280" s="147"/>
      <c r="J280" s="148"/>
      <c r="L280" s="146"/>
      <c r="M280" s="147"/>
      <c r="N280" s="147"/>
      <c r="O280" s="148"/>
      <c r="Q280" s="146"/>
      <c r="R280" s="147"/>
      <c r="S280" s="147"/>
      <c r="T280" s="148"/>
    </row>
    <row r="281" spans="2:20" ht="12" customHeight="1" x14ac:dyDescent="0.15">
      <c r="B281" s="146"/>
      <c r="C281" s="147"/>
      <c r="D281" s="147"/>
      <c r="E281" s="148"/>
      <c r="G281" s="146"/>
      <c r="H281" s="147"/>
      <c r="I281" s="147"/>
      <c r="J281" s="148"/>
      <c r="L281" s="146"/>
      <c r="M281" s="147"/>
      <c r="N281" s="147"/>
      <c r="O281" s="148"/>
      <c r="Q281" s="146"/>
      <c r="R281" s="147"/>
      <c r="S281" s="147"/>
      <c r="T281" s="148"/>
    </row>
    <row r="282" spans="2:20" ht="12" customHeight="1" x14ac:dyDescent="0.15">
      <c r="B282" s="146"/>
      <c r="C282" s="147"/>
      <c r="D282" s="147"/>
      <c r="E282" s="148"/>
      <c r="G282" s="146"/>
      <c r="H282" s="147"/>
      <c r="I282" s="147"/>
      <c r="J282" s="148"/>
      <c r="L282" s="146"/>
      <c r="M282" s="147"/>
      <c r="N282" s="147"/>
      <c r="O282" s="148"/>
      <c r="Q282" s="146"/>
      <c r="R282" s="147"/>
      <c r="S282" s="147"/>
      <c r="T282" s="148"/>
    </row>
    <row r="283" spans="2:20" ht="12" customHeight="1" x14ac:dyDescent="0.15">
      <c r="B283" s="146"/>
      <c r="C283" s="147"/>
      <c r="D283" s="147"/>
      <c r="E283" s="148"/>
      <c r="G283" s="146"/>
      <c r="H283" s="147"/>
      <c r="I283" s="147"/>
      <c r="J283" s="148"/>
      <c r="L283" s="146"/>
      <c r="M283" s="147"/>
      <c r="N283" s="147"/>
      <c r="O283" s="148"/>
      <c r="Q283" s="146"/>
      <c r="R283" s="147"/>
      <c r="S283" s="147"/>
      <c r="T283" s="148"/>
    </row>
    <row r="284" spans="2:20" ht="12" customHeight="1" x14ac:dyDescent="0.15">
      <c r="B284" s="146"/>
      <c r="C284" s="147"/>
      <c r="D284" s="147"/>
      <c r="E284" s="148"/>
      <c r="G284" s="146"/>
      <c r="H284" s="147"/>
      <c r="I284" s="147"/>
      <c r="J284" s="148"/>
      <c r="L284" s="146"/>
      <c r="M284" s="147"/>
      <c r="N284" s="147"/>
      <c r="O284" s="148"/>
      <c r="Q284" s="146"/>
      <c r="R284" s="147"/>
      <c r="S284" s="147"/>
      <c r="T284" s="148"/>
    </row>
    <row r="285" spans="2:20" ht="12" customHeight="1" x14ac:dyDescent="0.15">
      <c r="B285" s="155" t="s">
        <v>538</v>
      </c>
      <c r="C285" s="156"/>
      <c r="D285" s="156"/>
      <c r="E285" s="157"/>
      <c r="G285" s="155" t="s">
        <v>538</v>
      </c>
      <c r="H285" s="156"/>
      <c r="I285" s="156"/>
      <c r="J285" s="157"/>
      <c r="L285" s="155" t="s">
        <v>538</v>
      </c>
      <c r="M285" s="156"/>
      <c r="N285" s="156"/>
      <c r="O285" s="157"/>
      <c r="Q285" s="155" t="s">
        <v>538</v>
      </c>
      <c r="R285" s="156"/>
      <c r="S285" s="156"/>
      <c r="T285" s="157"/>
    </row>
    <row r="288" spans="2:20" ht="12" customHeight="1" x14ac:dyDescent="0.15">
      <c r="B288" s="20" t="s">
        <v>364</v>
      </c>
      <c r="C288" s="21" t="s">
        <v>336</v>
      </c>
      <c r="D288" s="22" t="s">
        <v>365</v>
      </c>
      <c r="E288" s="5" t="str">
        <f>E289</f>
        <v>太刀</v>
      </c>
      <c r="G288" s="20" t="s">
        <v>364</v>
      </c>
      <c r="H288" s="21" t="s">
        <v>235</v>
      </c>
      <c r="I288" s="22" t="s">
        <v>365</v>
      </c>
      <c r="J288" s="5" t="str">
        <f>J289</f>
        <v>指刃</v>
      </c>
      <c r="L288" s="20" t="s">
        <v>364</v>
      </c>
      <c r="M288" s="21" t="s">
        <v>360</v>
      </c>
      <c r="N288" s="22" t="s">
        <v>365</v>
      </c>
      <c r="O288" s="5" t="str">
        <f>O289</f>
        <v>太刀</v>
      </c>
      <c r="Q288" s="20" t="s">
        <v>364</v>
      </c>
      <c r="R288" s="21" t="s">
        <v>261</v>
      </c>
      <c r="S288" s="22" t="s">
        <v>365</v>
      </c>
      <c r="T288" s="5" t="str">
        <f>T289</f>
        <v>野太刀</v>
      </c>
    </row>
    <row r="289" spans="2:20" ht="12" customHeight="1" x14ac:dyDescent="0.15">
      <c r="B289" s="24" t="s">
        <v>366</v>
      </c>
      <c r="C289" s="7" t="s">
        <v>367</v>
      </c>
      <c r="D289" s="7" t="s">
        <v>484</v>
      </c>
      <c r="E289" s="8" t="s">
        <v>563</v>
      </c>
      <c r="G289" s="24" t="s">
        <v>366</v>
      </c>
      <c r="H289" s="7" t="s">
        <v>367</v>
      </c>
      <c r="I289" s="7" t="s">
        <v>687</v>
      </c>
      <c r="J289" s="8" t="s">
        <v>688</v>
      </c>
      <c r="L289" s="24" t="s">
        <v>366</v>
      </c>
      <c r="M289" s="7" t="s">
        <v>367</v>
      </c>
      <c r="N289" s="7" t="s">
        <v>484</v>
      </c>
      <c r="O289" s="8" t="s">
        <v>563</v>
      </c>
      <c r="Q289" s="24" t="s">
        <v>366</v>
      </c>
      <c r="R289" s="7" t="s">
        <v>367</v>
      </c>
      <c r="S289" s="7" t="s">
        <v>484</v>
      </c>
      <c r="T289" s="8" t="s">
        <v>560</v>
      </c>
    </row>
    <row r="290" spans="2:20" ht="12" customHeight="1" x14ac:dyDescent="0.15">
      <c r="B290" s="24" t="s">
        <v>370</v>
      </c>
      <c r="C290" s="25" t="str">
        <f>IF(E290/10&lt;1,"",E290/10&amp;"D5")&amp;IF(E291/5&lt;1,"","+"&amp;INT(E291/5))</f>
        <v>25D5+22</v>
      </c>
      <c r="D290" s="26" t="s">
        <v>371</v>
      </c>
      <c r="E290" s="27">
        <v>250</v>
      </c>
      <c r="G290" s="24" t="s">
        <v>370</v>
      </c>
      <c r="H290" s="25" t="str">
        <f>IF(J290/10&lt;1,"",J290/10&amp;"D5")&amp;IF(J291/5&lt;1,"","+"&amp;INT(J291/5))</f>
        <v>10D5</v>
      </c>
      <c r="I290" s="26" t="s">
        <v>371</v>
      </c>
      <c r="J290" s="27">
        <v>100</v>
      </c>
      <c r="L290" s="24" t="s">
        <v>370</v>
      </c>
      <c r="M290" s="25" t="str">
        <f>IF(O290/10&lt;1,"",O290/10&amp;"D5")&amp;IF(O291/5&lt;1,"","+"&amp;INT(O291/5))</f>
        <v>1D5</v>
      </c>
      <c r="N290" s="26" t="s">
        <v>371</v>
      </c>
      <c r="O290" s="27">
        <v>10</v>
      </c>
      <c r="Q290" s="24" t="s">
        <v>370</v>
      </c>
      <c r="R290" s="25" t="str">
        <f>IF(T290/10&lt;1,"",T290/10&amp;"D5")&amp;IF(T291/5&lt;1,"","+"&amp;INT(T291/5))</f>
        <v>15D5+5</v>
      </c>
      <c r="S290" s="26" t="s">
        <v>371</v>
      </c>
      <c r="T290" s="27">
        <v>150</v>
      </c>
    </row>
    <row r="291" spans="2:20" ht="12" customHeight="1" x14ac:dyDescent="0.15">
      <c r="B291" s="24" t="s">
        <v>372</v>
      </c>
      <c r="C291" s="29" t="str">
        <f>LOOKUP(C292,{0,201,401,601,901,1201,1501;"黑色","绿色","蓝色","紫色","红色","橙色","金色"})</f>
        <v>红色</v>
      </c>
      <c r="D291" s="26" t="s">
        <v>373</v>
      </c>
      <c r="E291" s="28">
        <v>110</v>
      </c>
      <c r="G291" s="24" t="s">
        <v>372</v>
      </c>
      <c r="H291" s="29" t="str">
        <f>LOOKUP(H292,{0,201,401,601,901,1201,1501;"黑色","绿色","蓝色","紫色","红色","橙色","金色"})</f>
        <v>蓝色</v>
      </c>
      <c r="I291" s="26" t="s">
        <v>373</v>
      </c>
      <c r="J291" s="28">
        <v>2</v>
      </c>
      <c r="L291" s="24" t="s">
        <v>372</v>
      </c>
      <c r="M291" s="29" t="str">
        <f>LOOKUP(M292,{0,201,401,601,901,1201,1501;"黑色","绿色","蓝色","紫色","红色","橙色","金色"})</f>
        <v>金色</v>
      </c>
      <c r="N291" s="26" t="s">
        <v>373</v>
      </c>
      <c r="O291" s="28">
        <v>0</v>
      </c>
      <c r="Q291" s="24" t="s">
        <v>372</v>
      </c>
      <c r="R291" s="29" t="str">
        <f>LOOKUP(R292,{0,201,401,601,901,1201,1501;"黑色","绿色","蓝色","紫色","红色","橙色","金色"})</f>
        <v>紫色</v>
      </c>
      <c r="S291" s="26" t="s">
        <v>373</v>
      </c>
      <c r="T291" s="28">
        <v>25</v>
      </c>
    </row>
    <row r="292" spans="2:20" ht="12" customHeight="1" x14ac:dyDescent="0.15">
      <c r="B292" s="24" t="s">
        <v>374</v>
      </c>
      <c r="C292" s="19">
        <f>C300+E290</f>
        <v>1150</v>
      </c>
      <c r="D292" s="26" t="s">
        <v>375</v>
      </c>
      <c r="E292" s="28">
        <v>12</v>
      </c>
      <c r="G292" s="24" t="s">
        <v>374</v>
      </c>
      <c r="H292" s="19">
        <f>H300+J290</f>
        <v>600</v>
      </c>
      <c r="I292" s="26" t="s">
        <v>375</v>
      </c>
      <c r="J292" s="28">
        <v>2</v>
      </c>
      <c r="L292" s="24" t="s">
        <v>374</v>
      </c>
      <c r="M292" s="19">
        <f>M300+O290</f>
        <v>2410</v>
      </c>
      <c r="N292" s="26" t="s">
        <v>375</v>
      </c>
      <c r="O292" s="28">
        <v>8</v>
      </c>
      <c r="Q292" s="24" t="s">
        <v>374</v>
      </c>
      <c r="R292" s="19">
        <f>R300+T290</f>
        <v>750</v>
      </c>
      <c r="S292" s="26" t="s">
        <v>375</v>
      </c>
      <c r="T292" s="28">
        <v>8</v>
      </c>
    </row>
    <row r="293" spans="2:20" ht="12" customHeight="1" x14ac:dyDescent="0.15">
      <c r="B293" s="30" t="s">
        <v>376</v>
      </c>
      <c r="C293" s="31">
        <f>C292*20</f>
        <v>23000</v>
      </c>
      <c r="D293" s="32" t="s">
        <v>377</v>
      </c>
      <c r="E293" s="33">
        <f>C292</f>
        <v>1150</v>
      </c>
      <c r="G293" s="30" t="s">
        <v>376</v>
      </c>
      <c r="H293" s="31">
        <f>H292*20</f>
        <v>12000</v>
      </c>
      <c r="I293" s="32" t="s">
        <v>377</v>
      </c>
      <c r="J293" s="33">
        <f>H292</f>
        <v>600</v>
      </c>
      <c r="L293" s="30" t="s">
        <v>376</v>
      </c>
      <c r="M293" s="31">
        <f>M292*20</f>
        <v>48200</v>
      </c>
      <c r="N293" s="32" t="s">
        <v>377</v>
      </c>
      <c r="O293" s="33">
        <f>M292</f>
        <v>2410</v>
      </c>
      <c r="Q293" s="30" t="s">
        <v>376</v>
      </c>
      <c r="R293" s="31">
        <f>R292*20</f>
        <v>15000</v>
      </c>
      <c r="S293" s="32" t="s">
        <v>377</v>
      </c>
      <c r="T293" s="33">
        <f>R292</f>
        <v>750</v>
      </c>
    </row>
    <row r="294" spans="2:20" ht="12" customHeight="1" x14ac:dyDescent="0.15">
      <c r="B294" s="136" t="s">
        <v>689</v>
      </c>
      <c r="C294" s="140"/>
      <c r="D294" s="140" t="s">
        <v>690</v>
      </c>
      <c r="E294" s="141"/>
      <c r="G294" s="136" t="s">
        <v>691</v>
      </c>
      <c r="H294" s="140"/>
      <c r="I294" s="140" t="s">
        <v>692</v>
      </c>
      <c r="J294" s="141"/>
      <c r="L294" s="136" t="s">
        <v>693</v>
      </c>
      <c r="M294" s="140"/>
      <c r="N294" s="140" t="s">
        <v>694</v>
      </c>
      <c r="O294" s="141"/>
      <c r="Q294" s="136" t="s">
        <v>695</v>
      </c>
      <c r="R294" s="140"/>
      <c r="S294" s="140" t="s">
        <v>696</v>
      </c>
      <c r="T294" s="141"/>
    </row>
    <row r="295" spans="2:20" ht="12" customHeight="1" x14ac:dyDescent="0.15">
      <c r="B295" s="136"/>
      <c r="C295" s="140"/>
      <c r="D295" s="140"/>
      <c r="E295" s="141"/>
      <c r="G295" s="136"/>
      <c r="H295" s="140"/>
      <c r="I295" s="140"/>
      <c r="J295" s="141"/>
      <c r="L295" s="136"/>
      <c r="M295" s="140"/>
      <c r="N295" s="140"/>
      <c r="O295" s="141"/>
      <c r="Q295" s="136"/>
      <c r="R295" s="140"/>
      <c r="S295" s="140"/>
      <c r="T295" s="141"/>
    </row>
    <row r="296" spans="2:20" ht="12" customHeight="1" x14ac:dyDescent="0.15">
      <c r="B296" s="136"/>
      <c r="C296" s="140"/>
      <c r="D296" s="140"/>
      <c r="E296" s="141"/>
      <c r="G296" s="136"/>
      <c r="H296" s="140"/>
      <c r="I296" s="140"/>
      <c r="J296" s="141"/>
      <c r="L296" s="136"/>
      <c r="M296" s="140"/>
      <c r="N296" s="140"/>
      <c r="O296" s="141"/>
      <c r="Q296" s="136"/>
      <c r="R296" s="140"/>
      <c r="S296" s="140"/>
      <c r="T296" s="141"/>
    </row>
    <row r="297" spans="2:20" ht="12" customHeight="1" x14ac:dyDescent="0.15">
      <c r="B297" s="136"/>
      <c r="C297" s="140"/>
      <c r="D297" s="140"/>
      <c r="E297" s="141"/>
      <c r="G297" s="136"/>
      <c r="H297" s="140"/>
      <c r="I297" s="140"/>
      <c r="J297" s="141"/>
      <c r="L297" s="136"/>
      <c r="M297" s="140"/>
      <c r="N297" s="140"/>
      <c r="O297" s="141"/>
      <c r="Q297" s="136"/>
      <c r="R297" s="140"/>
      <c r="S297" s="140"/>
      <c r="T297" s="141"/>
    </row>
    <row r="298" spans="2:20" ht="12" customHeight="1" x14ac:dyDescent="0.15">
      <c r="B298" s="136"/>
      <c r="C298" s="140"/>
      <c r="D298" s="140"/>
      <c r="E298" s="141"/>
      <c r="G298" s="136"/>
      <c r="H298" s="140"/>
      <c r="I298" s="140"/>
      <c r="J298" s="141"/>
      <c r="L298" s="136"/>
      <c r="M298" s="140"/>
      <c r="N298" s="140"/>
      <c r="O298" s="141"/>
      <c r="Q298" s="136"/>
      <c r="R298" s="140"/>
      <c r="S298" s="140"/>
      <c r="T298" s="141"/>
    </row>
    <row r="299" spans="2:20" ht="12" customHeight="1" x14ac:dyDescent="0.15">
      <c r="B299" s="138"/>
      <c r="C299" s="139"/>
      <c r="D299" s="140"/>
      <c r="E299" s="141"/>
      <c r="G299" s="138"/>
      <c r="H299" s="139"/>
      <c r="I299" s="140"/>
      <c r="J299" s="141"/>
      <c r="L299" s="138"/>
      <c r="M299" s="139"/>
      <c r="N299" s="140"/>
      <c r="O299" s="141"/>
      <c r="Q299" s="138"/>
      <c r="R299" s="139"/>
      <c r="S299" s="140"/>
      <c r="T299" s="141"/>
    </row>
    <row r="300" spans="2:20" ht="12" customHeight="1" x14ac:dyDescent="0.15">
      <c r="B300" s="30" t="s">
        <v>386</v>
      </c>
      <c r="C300" s="34">
        <v>900</v>
      </c>
      <c r="D300" s="139"/>
      <c r="E300" s="142"/>
      <c r="G300" s="30" t="s">
        <v>386</v>
      </c>
      <c r="H300" s="34">
        <v>500</v>
      </c>
      <c r="I300" s="139"/>
      <c r="J300" s="142"/>
      <c r="L300" s="30" t="s">
        <v>386</v>
      </c>
      <c r="M300" s="34">
        <v>2400</v>
      </c>
      <c r="N300" s="139"/>
      <c r="O300" s="142"/>
      <c r="Q300" s="30" t="s">
        <v>386</v>
      </c>
      <c r="R300" s="34">
        <v>600</v>
      </c>
      <c r="S300" s="139"/>
      <c r="T300" s="142"/>
    </row>
    <row r="301" spans="2:20" ht="12" customHeight="1" x14ac:dyDescent="0.15">
      <c r="B301" s="143" t="s">
        <v>668</v>
      </c>
      <c r="C301" s="144"/>
      <c r="D301" s="144"/>
      <c r="E301" s="145"/>
      <c r="G301" s="143" t="s">
        <v>479</v>
      </c>
      <c r="H301" s="144"/>
      <c r="I301" s="144"/>
      <c r="J301" s="145"/>
      <c r="L301" s="143" t="s">
        <v>666</v>
      </c>
      <c r="M301" s="144"/>
      <c r="N301" s="144"/>
      <c r="O301" s="145"/>
      <c r="Q301" s="143" t="s">
        <v>697</v>
      </c>
      <c r="R301" s="144"/>
      <c r="S301" s="144"/>
      <c r="T301" s="145"/>
    </row>
    <row r="302" spans="2:20" ht="12" customHeight="1" x14ac:dyDescent="0.15">
      <c r="B302" s="146"/>
      <c r="C302" s="147"/>
      <c r="D302" s="147"/>
      <c r="E302" s="148"/>
      <c r="G302" s="146"/>
      <c r="H302" s="147"/>
      <c r="I302" s="147"/>
      <c r="J302" s="148"/>
      <c r="L302" s="146"/>
      <c r="M302" s="147"/>
      <c r="N302" s="147"/>
      <c r="O302" s="148"/>
      <c r="Q302" s="146"/>
      <c r="R302" s="147"/>
      <c r="S302" s="147"/>
      <c r="T302" s="148"/>
    </row>
    <row r="303" spans="2:20" ht="12" customHeight="1" x14ac:dyDescent="0.15">
      <c r="B303" s="146"/>
      <c r="C303" s="147"/>
      <c r="D303" s="147"/>
      <c r="E303" s="148"/>
      <c r="G303" s="146"/>
      <c r="H303" s="147"/>
      <c r="I303" s="147"/>
      <c r="J303" s="148"/>
      <c r="L303" s="146"/>
      <c r="M303" s="147"/>
      <c r="N303" s="147"/>
      <c r="O303" s="148"/>
      <c r="Q303" s="146"/>
      <c r="R303" s="147"/>
      <c r="S303" s="147"/>
      <c r="T303" s="148"/>
    </row>
    <row r="304" spans="2:20" ht="12" customHeight="1" x14ac:dyDescent="0.15">
      <c r="B304" s="146"/>
      <c r="C304" s="147"/>
      <c r="D304" s="147"/>
      <c r="E304" s="148"/>
      <c r="G304" s="146"/>
      <c r="H304" s="147"/>
      <c r="I304" s="147"/>
      <c r="J304" s="148"/>
      <c r="L304" s="146"/>
      <c r="M304" s="147"/>
      <c r="N304" s="147"/>
      <c r="O304" s="148"/>
      <c r="Q304" s="146"/>
      <c r="R304" s="147"/>
      <c r="S304" s="147"/>
      <c r="T304" s="148"/>
    </row>
    <row r="305" spans="2:20" ht="12" customHeight="1" x14ac:dyDescent="0.15">
      <c r="B305" s="146"/>
      <c r="C305" s="147"/>
      <c r="D305" s="147"/>
      <c r="E305" s="148"/>
      <c r="G305" s="146"/>
      <c r="H305" s="147"/>
      <c r="I305" s="147"/>
      <c r="J305" s="148"/>
      <c r="L305" s="146"/>
      <c r="M305" s="147"/>
      <c r="N305" s="147"/>
      <c r="O305" s="148"/>
      <c r="Q305" s="146"/>
      <c r="R305" s="147"/>
      <c r="S305" s="147"/>
      <c r="T305" s="148"/>
    </row>
    <row r="306" spans="2:20" ht="12" customHeight="1" x14ac:dyDescent="0.15">
      <c r="B306" s="146"/>
      <c r="C306" s="147"/>
      <c r="D306" s="147"/>
      <c r="E306" s="148"/>
      <c r="G306" s="146"/>
      <c r="H306" s="147"/>
      <c r="I306" s="147"/>
      <c r="J306" s="148"/>
      <c r="L306" s="146"/>
      <c r="M306" s="147"/>
      <c r="N306" s="147"/>
      <c r="O306" s="148"/>
      <c r="Q306" s="146"/>
      <c r="R306" s="147"/>
      <c r="S306" s="147"/>
      <c r="T306" s="148"/>
    </row>
    <row r="307" spans="2:20" ht="12" customHeight="1" x14ac:dyDescent="0.15">
      <c r="B307" s="146"/>
      <c r="C307" s="147"/>
      <c r="D307" s="147"/>
      <c r="E307" s="148"/>
      <c r="G307" s="146"/>
      <c r="H307" s="147"/>
      <c r="I307" s="147"/>
      <c r="J307" s="148"/>
      <c r="L307" s="146"/>
      <c r="M307" s="147"/>
      <c r="N307" s="147"/>
      <c r="O307" s="148"/>
      <c r="Q307" s="146"/>
      <c r="R307" s="147"/>
      <c r="S307" s="147"/>
      <c r="T307" s="148"/>
    </row>
    <row r="308" spans="2:20" ht="12" customHeight="1" x14ac:dyDescent="0.15">
      <c r="B308" s="146"/>
      <c r="C308" s="147"/>
      <c r="D308" s="147"/>
      <c r="E308" s="148"/>
      <c r="G308" s="146"/>
      <c r="H308" s="147"/>
      <c r="I308" s="147"/>
      <c r="J308" s="148"/>
      <c r="L308" s="146"/>
      <c r="M308" s="147"/>
      <c r="N308" s="147"/>
      <c r="O308" s="148"/>
      <c r="Q308" s="146"/>
      <c r="R308" s="147"/>
      <c r="S308" s="147"/>
      <c r="T308" s="148"/>
    </row>
    <row r="309" spans="2:20" ht="12" customHeight="1" x14ac:dyDescent="0.15">
      <c r="B309" s="146"/>
      <c r="C309" s="147"/>
      <c r="D309" s="147"/>
      <c r="E309" s="148"/>
      <c r="G309" s="146"/>
      <c r="H309" s="147"/>
      <c r="I309" s="147"/>
      <c r="J309" s="148"/>
      <c r="L309" s="146"/>
      <c r="M309" s="147"/>
      <c r="N309" s="147"/>
      <c r="O309" s="148"/>
      <c r="Q309" s="146"/>
      <c r="R309" s="147"/>
      <c r="S309" s="147"/>
      <c r="T309" s="148"/>
    </row>
    <row r="310" spans="2:20" ht="12" customHeight="1" x14ac:dyDescent="0.15">
      <c r="B310" s="146"/>
      <c r="C310" s="147"/>
      <c r="D310" s="147"/>
      <c r="E310" s="148"/>
      <c r="G310" s="146"/>
      <c r="H310" s="147"/>
      <c r="I310" s="147"/>
      <c r="J310" s="148"/>
      <c r="L310" s="146"/>
      <c r="M310" s="147"/>
      <c r="N310" s="147"/>
      <c r="O310" s="148"/>
      <c r="Q310" s="146"/>
      <c r="R310" s="147"/>
      <c r="S310" s="147"/>
      <c r="T310" s="148"/>
    </row>
    <row r="311" spans="2:20" ht="12" customHeight="1" x14ac:dyDescent="0.15">
      <c r="B311" s="155" t="s">
        <v>538</v>
      </c>
      <c r="C311" s="156"/>
      <c r="D311" s="156"/>
      <c r="E311" s="157"/>
      <c r="G311" s="155" t="s">
        <v>538</v>
      </c>
      <c r="H311" s="156"/>
      <c r="I311" s="156"/>
      <c r="J311" s="157"/>
      <c r="L311" s="155" t="s">
        <v>538</v>
      </c>
      <c r="M311" s="156"/>
      <c r="N311" s="156"/>
      <c r="O311" s="157"/>
      <c r="Q311" s="155" t="s">
        <v>698</v>
      </c>
      <c r="R311" s="156"/>
      <c r="S311" s="156"/>
      <c r="T311" s="157"/>
    </row>
    <row r="314" spans="2:20" ht="12" customHeight="1" x14ac:dyDescent="0.15">
      <c r="B314" s="20" t="s">
        <v>364</v>
      </c>
      <c r="C314" s="21" t="s">
        <v>350</v>
      </c>
      <c r="D314" s="22" t="s">
        <v>365</v>
      </c>
      <c r="E314" s="5" t="str">
        <f>E315</f>
        <v>刀</v>
      </c>
      <c r="G314" s="20" t="s">
        <v>364</v>
      </c>
      <c r="H314" s="21" t="s">
        <v>358</v>
      </c>
      <c r="I314" s="22" t="s">
        <v>365</v>
      </c>
      <c r="J314" s="5" t="str">
        <f>J315</f>
        <v>刀</v>
      </c>
      <c r="L314" s="2" t="s">
        <v>364</v>
      </c>
      <c r="M314" s="3" t="s">
        <v>16</v>
      </c>
      <c r="N314" s="4" t="s">
        <v>365</v>
      </c>
      <c r="O314" s="5" t="str">
        <f>O315</f>
        <v>短刀</v>
      </c>
      <c r="Q314" s="2" t="s">
        <v>364</v>
      </c>
      <c r="R314" s="3" t="s">
        <v>362</v>
      </c>
      <c r="S314" s="4" t="s">
        <v>365</v>
      </c>
      <c r="T314" s="5" t="str">
        <f>T315</f>
        <v>刀</v>
      </c>
    </row>
    <row r="315" spans="2:20" ht="12" customHeight="1" x14ac:dyDescent="0.15">
      <c r="B315" s="24" t="s">
        <v>366</v>
      </c>
      <c r="C315" s="7" t="s">
        <v>367</v>
      </c>
      <c r="D315" s="7" t="s">
        <v>368</v>
      </c>
      <c r="E315" s="8" t="s">
        <v>2</v>
      </c>
      <c r="G315" s="24" t="s">
        <v>366</v>
      </c>
      <c r="H315" s="7" t="s">
        <v>367</v>
      </c>
      <c r="I315" s="7" t="s">
        <v>368</v>
      </c>
      <c r="J315" s="8" t="s">
        <v>2</v>
      </c>
      <c r="L315" s="6" t="s">
        <v>366</v>
      </c>
      <c r="M315" s="7" t="s">
        <v>367</v>
      </c>
      <c r="N315" s="7" t="s">
        <v>484</v>
      </c>
      <c r="O315" s="8" t="s">
        <v>645</v>
      </c>
      <c r="Q315" s="6" t="s">
        <v>366</v>
      </c>
      <c r="R315" s="7" t="s">
        <v>367</v>
      </c>
      <c r="S315" s="7" t="s">
        <v>368</v>
      </c>
      <c r="T315" s="8" t="s">
        <v>2</v>
      </c>
    </row>
    <row r="316" spans="2:20" ht="12" customHeight="1" x14ac:dyDescent="0.15">
      <c r="B316" s="24" t="s">
        <v>370</v>
      </c>
      <c r="C316" s="25" t="str">
        <f>IF(E316/10&lt;1,"",E316/10&amp;"D5")&amp;IF(E317/5&lt;1,"","+"&amp;INT(E317/5))</f>
        <v>50D5+40</v>
      </c>
      <c r="D316" s="26" t="s">
        <v>371</v>
      </c>
      <c r="E316" s="27">
        <v>500</v>
      </c>
      <c r="G316" s="24" t="s">
        <v>370</v>
      </c>
      <c r="H316" s="25" t="str">
        <f>IF(J316/10&lt;1,"",J316/10&amp;"D5")&amp;IF(J317/5&lt;1,"","+"&amp;INT(J317/5))</f>
        <v>50D5+40</v>
      </c>
      <c r="I316" s="26" t="s">
        <v>371</v>
      </c>
      <c r="J316" s="27">
        <v>500</v>
      </c>
      <c r="L316" s="6" t="s">
        <v>370</v>
      </c>
      <c r="M316" s="9" t="str">
        <f>IF(O316/10&lt;1,"",O316/10&amp;"D5")&amp;IF(O317/5&lt;1,"","+"&amp;INT(O317/5))</f>
        <v>+4</v>
      </c>
      <c r="N316" s="10" t="s">
        <v>371</v>
      </c>
      <c r="O316" s="11">
        <v>0</v>
      </c>
      <c r="Q316" s="6" t="s">
        <v>370</v>
      </c>
      <c r="R316" s="9" t="str">
        <f>IF(T316/10&lt;1,"",T316/10&amp;"D5")&amp;IF(T317/5&lt;1,"","+"&amp;INT(T317/5))</f>
        <v>50D5+60</v>
      </c>
      <c r="S316" s="10" t="s">
        <v>371</v>
      </c>
      <c r="T316" s="11">
        <v>500</v>
      </c>
    </row>
    <row r="317" spans="2:20" ht="12" customHeight="1" x14ac:dyDescent="0.15">
      <c r="B317" s="24" t="s">
        <v>372</v>
      </c>
      <c r="C317" s="29" t="str">
        <f>LOOKUP(C318,{0,201,401,601,901,1201,1501;"黑色","绿色","蓝色","紫色","红色","橙色","金色"})</f>
        <v>金色</v>
      </c>
      <c r="D317" s="26" t="s">
        <v>373</v>
      </c>
      <c r="E317" s="28">
        <v>200</v>
      </c>
      <c r="G317" s="24" t="s">
        <v>372</v>
      </c>
      <c r="H317" s="29" t="str">
        <f>LOOKUP(H318,{0,201,401,601,901,1201,1501;"黑色","绿色","蓝色","紫色","红色","橙色","金色"})</f>
        <v>金色</v>
      </c>
      <c r="I317" s="26" t="s">
        <v>373</v>
      </c>
      <c r="J317" s="28">
        <v>200</v>
      </c>
      <c r="L317" s="6" t="s">
        <v>372</v>
      </c>
      <c r="M317" s="12" t="str">
        <f>LOOKUP(M318,{0,201,401,601,901,1201,1501;"黑色","绿色","蓝色","紫色","红色","橙色","金色"})</f>
        <v>黑色</v>
      </c>
      <c r="N317" s="10" t="s">
        <v>373</v>
      </c>
      <c r="O317" s="13">
        <v>20</v>
      </c>
      <c r="Q317" s="6" t="s">
        <v>372</v>
      </c>
      <c r="R317" s="71" t="str">
        <f>LOOKUP(R318,{0,201,401,601,901,1201,1501;"黑色","绿色","蓝色","紫色","红色","橙色","金色"})</f>
        <v>金色</v>
      </c>
      <c r="S317" s="10" t="s">
        <v>373</v>
      </c>
      <c r="T317" s="13">
        <v>300</v>
      </c>
    </row>
    <row r="318" spans="2:20" ht="12" customHeight="1" x14ac:dyDescent="0.15">
      <c r="B318" s="24" t="s">
        <v>374</v>
      </c>
      <c r="C318" s="19">
        <f>C326+E316</f>
        <v>1700</v>
      </c>
      <c r="D318" s="26" t="s">
        <v>375</v>
      </c>
      <c r="E318" s="28">
        <v>30</v>
      </c>
      <c r="G318" s="24" t="s">
        <v>374</v>
      </c>
      <c r="H318" s="19">
        <f>H326+J316</f>
        <v>2200</v>
      </c>
      <c r="I318" s="26" t="s">
        <v>375</v>
      </c>
      <c r="J318" s="28">
        <v>30</v>
      </c>
      <c r="L318" s="6" t="s">
        <v>374</v>
      </c>
      <c r="M318" s="12">
        <f>M326+O316</f>
        <v>0</v>
      </c>
      <c r="N318" s="10" t="s">
        <v>375</v>
      </c>
      <c r="O318" s="13">
        <v>5</v>
      </c>
      <c r="Q318" s="6" t="s">
        <v>374</v>
      </c>
      <c r="R318" s="12">
        <f>R326+T316</f>
        <v>3300</v>
      </c>
      <c r="S318" s="10" t="s">
        <v>375</v>
      </c>
      <c r="T318" s="13">
        <v>30</v>
      </c>
    </row>
    <row r="319" spans="2:20" ht="12" customHeight="1" x14ac:dyDescent="0.15">
      <c r="B319" s="30" t="s">
        <v>376</v>
      </c>
      <c r="C319" s="31" t="s">
        <v>699</v>
      </c>
      <c r="D319" s="32" t="s">
        <v>377</v>
      </c>
      <c r="E319" s="33">
        <f>C318</f>
        <v>1700</v>
      </c>
      <c r="G319" s="30" t="s">
        <v>376</v>
      </c>
      <c r="H319" s="31" t="s">
        <v>699</v>
      </c>
      <c r="I319" s="32" t="s">
        <v>377</v>
      </c>
      <c r="J319" s="33">
        <f>H318</f>
        <v>2200</v>
      </c>
      <c r="L319" s="14" t="s">
        <v>376</v>
      </c>
      <c r="M319" s="15">
        <f>M318*20</f>
        <v>0</v>
      </c>
      <c r="N319" s="16" t="s">
        <v>377</v>
      </c>
      <c r="O319" s="17">
        <f>M318</f>
        <v>0</v>
      </c>
      <c r="Q319" s="14" t="s">
        <v>376</v>
      </c>
      <c r="R319" s="15">
        <f>R318*20</f>
        <v>66000</v>
      </c>
      <c r="S319" s="16" t="s">
        <v>377</v>
      </c>
      <c r="T319" s="17">
        <f>R318</f>
        <v>3300</v>
      </c>
    </row>
    <row r="320" spans="2:20" ht="12" customHeight="1" x14ac:dyDescent="0.15">
      <c r="B320" s="136" t="s">
        <v>700</v>
      </c>
      <c r="C320" s="140"/>
      <c r="D320" s="140" t="s">
        <v>649</v>
      </c>
      <c r="E320" s="141"/>
      <c r="G320" s="136" t="s">
        <v>701</v>
      </c>
      <c r="H320" s="140"/>
      <c r="I320" s="140" t="s">
        <v>649</v>
      </c>
      <c r="J320" s="141"/>
      <c r="L320" s="136" t="s">
        <v>702</v>
      </c>
      <c r="M320" s="137"/>
      <c r="N320" s="140" t="s">
        <v>703</v>
      </c>
      <c r="O320" s="141"/>
      <c r="Q320" s="136" t="s">
        <v>704</v>
      </c>
      <c r="R320" s="137"/>
      <c r="S320" s="140" t="s">
        <v>705</v>
      </c>
      <c r="T320" s="141"/>
    </row>
    <row r="321" spans="2:20" ht="12" customHeight="1" x14ac:dyDescent="0.15">
      <c r="B321" s="136"/>
      <c r="C321" s="140"/>
      <c r="D321" s="140"/>
      <c r="E321" s="141"/>
      <c r="G321" s="136"/>
      <c r="H321" s="140"/>
      <c r="I321" s="140"/>
      <c r="J321" s="141"/>
      <c r="L321" s="136"/>
      <c r="M321" s="137"/>
      <c r="N321" s="140"/>
      <c r="O321" s="141"/>
      <c r="Q321" s="136"/>
      <c r="R321" s="137"/>
      <c r="S321" s="140"/>
      <c r="T321" s="141"/>
    </row>
    <row r="322" spans="2:20" ht="12" customHeight="1" x14ac:dyDescent="0.15">
      <c r="B322" s="136"/>
      <c r="C322" s="140"/>
      <c r="D322" s="140"/>
      <c r="E322" s="141"/>
      <c r="G322" s="136"/>
      <c r="H322" s="140"/>
      <c r="I322" s="140"/>
      <c r="J322" s="141"/>
      <c r="L322" s="136"/>
      <c r="M322" s="137"/>
      <c r="N322" s="140"/>
      <c r="O322" s="141"/>
      <c r="Q322" s="136"/>
      <c r="R322" s="137"/>
      <c r="S322" s="140"/>
      <c r="T322" s="141"/>
    </row>
    <row r="323" spans="2:20" ht="12" customHeight="1" x14ac:dyDescent="0.15">
      <c r="B323" s="136"/>
      <c r="C323" s="140"/>
      <c r="D323" s="140"/>
      <c r="E323" s="141"/>
      <c r="G323" s="136"/>
      <c r="H323" s="140"/>
      <c r="I323" s="140"/>
      <c r="J323" s="141"/>
      <c r="L323" s="136"/>
      <c r="M323" s="137"/>
      <c r="N323" s="140"/>
      <c r="O323" s="141"/>
      <c r="Q323" s="136"/>
      <c r="R323" s="137"/>
      <c r="S323" s="140"/>
      <c r="T323" s="141"/>
    </row>
    <row r="324" spans="2:20" ht="12" customHeight="1" x14ac:dyDescent="0.15">
      <c r="B324" s="136"/>
      <c r="C324" s="140"/>
      <c r="D324" s="140"/>
      <c r="E324" s="141"/>
      <c r="G324" s="136"/>
      <c r="H324" s="140"/>
      <c r="I324" s="140"/>
      <c r="J324" s="141"/>
      <c r="L324" s="136"/>
      <c r="M324" s="137"/>
      <c r="N324" s="140"/>
      <c r="O324" s="141"/>
      <c r="Q324" s="136"/>
      <c r="R324" s="137"/>
      <c r="S324" s="140"/>
      <c r="T324" s="141"/>
    </row>
    <row r="325" spans="2:20" ht="12" customHeight="1" x14ac:dyDescent="0.15">
      <c r="B325" s="138"/>
      <c r="C325" s="139"/>
      <c r="D325" s="140"/>
      <c r="E325" s="141"/>
      <c r="G325" s="138"/>
      <c r="H325" s="139"/>
      <c r="I325" s="140"/>
      <c r="J325" s="141"/>
      <c r="L325" s="138"/>
      <c r="M325" s="139"/>
      <c r="N325" s="140"/>
      <c r="O325" s="141"/>
      <c r="Q325" s="138"/>
      <c r="R325" s="139"/>
      <c r="S325" s="140"/>
      <c r="T325" s="141"/>
    </row>
    <row r="326" spans="2:20" ht="12" customHeight="1" x14ac:dyDescent="0.15">
      <c r="B326" s="30" t="s">
        <v>386</v>
      </c>
      <c r="C326" s="34">
        <v>1200</v>
      </c>
      <c r="D326" s="139"/>
      <c r="E326" s="142"/>
      <c r="G326" s="30" t="s">
        <v>386</v>
      </c>
      <c r="H326" s="34">
        <v>1700</v>
      </c>
      <c r="I326" s="139"/>
      <c r="J326" s="142"/>
      <c r="L326" s="14" t="s">
        <v>386</v>
      </c>
      <c r="M326" s="18">
        <v>0</v>
      </c>
      <c r="N326" s="139"/>
      <c r="O326" s="142"/>
      <c r="Q326" s="14" t="s">
        <v>386</v>
      </c>
      <c r="R326" s="18">
        <v>2800</v>
      </c>
      <c r="S326" s="139"/>
      <c r="T326" s="142"/>
    </row>
    <row r="327" spans="2:20" ht="12" customHeight="1" x14ac:dyDescent="0.15">
      <c r="B327" s="143" t="s">
        <v>479</v>
      </c>
      <c r="C327" s="144"/>
      <c r="D327" s="144"/>
      <c r="E327" s="145"/>
      <c r="G327" s="143" t="s">
        <v>479</v>
      </c>
      <c r="H327" s="144"/>
      <c r="I327" s="144"/>
      <c r="J327" s="145"/>
      <c r="L327" s="143" t="s">
        <v>706</v>
      </c>
      <c r="M327" s="144"/>
      <c r="N327" s="144"/>
      <c r="O327" s="145"/>
      <c r="Q327" s="143" t="s">
        <v>707</v>
      </c>
      <c r="R327" s="144"/>
      <c r="S327" s="144"/>
      <c r="T327" s="145"/>
    </row>
    <row r="328" spans="2:20" ht="12" customHeight="1" x14ac:dyDescent="0.15">
      <c r="B328" s="146"/>
      <c r="C328" s="147"/>
      <c r="D328" s="147"/>
      <c r="E328" s="148"/>
      <c r="G328" s="146"/>
      <c r="H328" s="147"/>
      <c r="I328" s="147"/>
      <c r="J328" s="148"/>
      <c r="L328" s="146"/>
      <c r="M328" s="147"/>
      <c r="N328" s="147"/>
      <c r="O328" s="148"/>
      <c r="Q328" s="146"/>
      <c r="R328" s="147"/>
      <c r="S328" s="147"/>
      <c r="T328" s="148"/>
    </row>
    <row r="329" spans="2:20" ht="12" customHeight="1" x14ac:dyDescent="0.15">
      <c r="B329" s="146"/>
      <c r="C329" s="147"/>
      <c r="D329" s="147"/>
      <c r="E329" s="148"/>
      <c r="G329" s="146"/>
      <c r="H329" s="147"/>
      <c r="I329" s="147"/>
      <c r="J329" s="148"/>
      <c r="L329" s="146"/>
      <c r="M329" s="147"/>
      <c r="N329" s="147"/>
      <c r="O329" s="148"/>
      <c r="Q329" s="146"/>
      <c r="R329" s="147"/>
      <c r="S329" s="147"/>
      <c r="T329" s="148"/>
    </row>
    <row r="330" spans="2:20" ht="12" customHeight="1" x14ac:dyDescent="0.15">
      <c r="B330" s="146"/>
      <c r="C330" s="147"/>
      <c r="D330" s="147"/>
      <c r="E330" s="148"/>
      <c r="G330" s="146"/>
      <c r="H330" s="147"/>
      <c r="I330" s="147"/>
      <c r="J330" s="148"/>
      <c r="L330" s="146"/>
      <c r="M330" s="147"/>
      <c r="N330" s="147"/>
      <c r="O330" s="148"/>
      <c r="Q330" s="146"/>
      <c r="R330" s="147"/>
      <c r="S330" s="147"/>
      <c r="T330" s="148"/>
    </row>
    <row r="331" spans="2:20" ht="12" customHeight="1" x14ac:dyDescent="0.15">
      <c r="B331" s="146"/>
      <c r="C331" s="147"/>
      <c r="D331" s="147"/>
      <c r="E331" s="148"/>
      <c r="G331" s="146"/>
      <c r="H331" s="147"/>
      <c r="I331" s="147"/>
      <c r="J331" s="148"/>
      <c r="L331" s="146"/>
      <c r="M331" s="147"/>
      <c r="N331" s="147"/>
      <c r="O331" s="148"/>
      <c r="Q331" s="146"/>
      <c r="R331" s="147"/>
      <c r="S331" s="147"/>
      <c r="T331" s="148"/>
    </row>
    <row r="332" spans="2:20" ht="12" customHeight="1" x14ac:dyDescent="0.15">
      <c r="B332" s="146"/>
      <c r="C332" s="147"/>
      <c r="D332" s="147"/>
      <c r="E332" s="148"/>
      <c r="G332" s="146"/>
      <c r="H332" s="147"/>
      <c r="I332" s="147"/>
      <c r="J332" s="148"/>
      <c r="L332" s="146"/>
      <c r="M332" s="147"/>
      <c r="N332" s="147"/>
      <c r="O332" s="148"/>
      <c r="Q332" s="146"/>
      <c r="R332" s="147"/>
      <c r="S332" s="147"/>
      <c r="T332" s="148"/>
    </row>
    <row r="333" spans="2:20" ht="12" customHeight="1" x14ac:dyDescent="0.15">
      <c r="B333" s="146"/>
      <c r="C333" s="147"/>
      <c r="D333" s="147"/>
      <c r="E333" s="148"/>
      <c r="G333" s="146"/>
      <c r="H333" s="147"/>
      <c r="I333" s="147"/>
      <c r="J333" s="148"/>
      <c r="L333" s="146"/>
      <c r="M333" s="147"/>
      <c r="N333" s="147"/>
      <c r="O333" s="148"/>
      <c r="Q333" s="146"/>
      <c r="R333" s="147"/>
      <c r="S333" s="147"/>
      <c r="T333" s="148"/>
    </row>
    <row r="334" spans="2:20" ht="12" customHeight="1" x14ac:dyDescent="0.15">
      <c r="B334" s="146"/>
      <c r="C334" s="147"/>
      <c r="D334" s="147"/>
      <c r="E334" s="148"/>
      <c r="G334" s="146"/>
      <c r="H334" s="147"/>
      <c r="I334" s="147"/>
      <c r="J334" s="148"/>
      <c r="L334" s="146"/>
      <c r="M334" s="147"/>
      <c r="N334" s="147"/>
      <c r="O334" s="148"/>
      <c r="Q334" s="146"/>
      <c r="R334" s="147"/>
      <c r="S334" s="147"/>
      <c r="T334" s="148"/>
    </row>
    <row r="335" spans="2:20" ht="12" customHeight="1" x14ac:dyDescent="0.15">
      <c r="B335" s="146"/>
      <c r="C335" s="147"/>
      <c r="D335" s="147"/>
      <c r="E335" s="148"/>
      <c r="G335" s="146"/>
      <c r="H335" s="147"/>
      <c r="I335" s="147"/>
      <c r="J335" s="148"/>
      <c r="L335" s="146"/>
      <c r="M335" s="147"/>
      <c r="N335" s="147"/>
      <c r="O335" s="148"/>
      <c r="Q335" s="146"/>
      <c r="R335" s="147"/>
      <c r="S335" s="147"/>
      <c r="T335" s="148"/>
    </row>
    <row r="336" spans="2:20" ht="12" customHeight="1" x14ac:dyDescent="0.15">
      <c r="B336" s="146"/>
      <c r="C336" s="147"/>
      <c r="D336" s="147"/>
      <c r="E336" s="148"/>
      <c r="G336" s="146"/>
      <c r="H336" s="147"/>
      <c r="I336" s="147"/>
      <c r="J336" s="148"/>
      <c r="L336" s="146"/>
      <c r="M336" s="147"/>
      <c r="N336" s="147"/>
      <c r="O336" s="148"/>
      <c r="Q336" s="146"/>
      <c r="R336" s="147"/>
      <c r="S336" s="147"/>
      <c r="T336" s="148"/>
    </row>
    <row r="337" spans="2:20" ht="12" customHeight="1" x14ac:dyDescent="0.15">
      <c r="B337" s="155" t="s">
        <v>656</v>
      </c>
      <c r="C337" s="156"/>
      <c r="D337" s="156"/>
      <c r="E337" s="157"/>
      <c r="G337" s="155" t="s">
        <v>656</v>
      </c>
      <c r="H337" s="156"/>
      <c r="I337" s="156"/>
      <c r="J337" s="157"/>
      <c r="L337" s="155" t="s">
        <v>708</v>
      </c>
      <c r="M337" s="156"/>
      <c r="N337" s="156"/>
      <c r="O337" s="157"/>
      <c r="Q337" s="155" t="s">
        <v>480</v>
      </c>
      <c r="R337" s="156"/>
      <c r="S337" s="156"/>
      <c r="T337" s="157"/>
    </row>
    <row r="340" spans="2:20" ht="12" customHeight="1" x14ac:dyDescent="0.15">
      <c r="B340" s="2" t="s">
        <v>364</v>
      </c>
      <c r="C340" s="3" t="s">
        <v>359</v>
      </c>
      <c r="D340" s="4" t="s">
        <v>365</v>
      </c>
      <c r="E340" s="5" t="str">
        <f>E341</f>
        <v>长刀</v>
      </c>
      <c r="G340" s="2" t="s">
        <v>364</v>
      </c>
      <c r="H340" s="3" t="s">
        <v>361</v>
      </c>
      <c r="I340" s="4" t="s">
        <v>365</v>
      </c>
      <c r="J340" s="5" t="str">
        <f>J341</f>
        <v>太刀</v>
      </c>
      <c r="L340" s="2" t="s">
        <v>364</v>
      </c>
      <c r="M340" s="3" t="s">
        <v>352</v>
      </c>
      <c r="N340" s="4" t="s">
        <v>365</v>
      </c>
      <c r="O340" s="5" t="s">
        <v>575</v>
      </c>
    </row>
    <row r="341" spans="2:20" ht="12" customHeight="1" x14ac:dyDescent="0.15">
      <c r="B341" s="6" t="s">
        <v>366</v>
      </c>
      <c r="C341" s="7" t="s">
        <v>367</v>
      </c>
      <c r="D341" s="7" t="s">
        <v>484</v>
      </c>
      <c r="E341" s="8" t="s">
        <v>709</v>
      </c>
      <c r="G341" s="6" t="s">
        <v>366</v>
      </c>
      <c r="H341" s="7" t="s">
        <v>367</v>
      </c>
      <c r="I341" s="7" t="s">
        <v>484</v>
      </c>
      <c r="J341" s="8" t="s">
        <v>563</v>
      </c>
      <c r="L341" s="6" t="s">
        <v>366</v>
      </c>
      <c r="M341" s="7" t="s">
        <v>367</v>
      </c>
      <c r="N341" s="7" t="s">
        <v>368</v>
      </c>
      <c r="O341" s="8" t="s">
        <v>575</v>
      </c>
    </row>
    <row r="342" spans="2:20" ht="12" customHeight="1" x14ac:dyDescent="0.15">
      <c r="B342" s="6" t="s">
        <v>370</v>
      </c>
      <c r="C342" s="99" t="str">
        <f>IF(E342/10&lt;1,"",E342/10&amp;"D5")&amp;IF(E343/5&lt;1,"","+"&amp;INT(E343/5))</f>
        <v>50D5+100</v>
      </c>
      <c r="D342" s="10" t="s">
        <v>371</v>
      </c>
      <c r="E342" s="11">
        <v>500</v>
      </c>
      <c r="G342" s="6" t="s">
        <v>370</v>
      </c>
      <c r="H342" s="9" t="str">
        <f>IF(J342/10&lt;1,"",J342/10&amp;"D5")&amp;IF(J343/5&lt;1,"","+"&amp;INT(J343/5))</f>
        <v>50D5+4</v>
      </c>
      <c r="I342" s="10" t="s">
        <v>371</v>
      </c>
      <c r="J342" s="11">
        <v>500</v>
      </c>
      <c r="L342" s="6" t="s">
        <v>370</v>
      </c>
      <c r="M342" s="9" t="s">
        <v>710</v>
      </c>
      <c r="N342" s="10" t="s">
        <v>371</v>
      </c>
      <c r="O342" s="11">
        <v>400</v>
      </c>
    </row>
    <row r="343" spans="2:20" ht="12" customHeight="1" x14ac:dyDescent="0.15">
      <c r="B343" s="6" t="s">
        <v>372</v>
      </c>
      <c r="C343" s="71" t="str">
        <f>LOOKUP(C344,{0,201,401,601,901,1201,1501;"黑色","绿色","蓝色","紫色","红色","橙色","金色"})</f>
        <v>金色</v>
      </c>
      <c r="D343" s="10" t="s">
        <v>373</v>
      </c>
      <c r="E343" s="13">
        <v>500</v>
      </c>
      <c r="G343" s="6" t="s">
        <v>372</v>
      </c>
      <c r="H343" s="71" t="str">
        <f>LOOKUP(H344,{0,201,401,601,901,1201,1501;"黑色","绿色","蓝色","紫色","红色","橙色","金色"})</f>
        <v>金色</v>
      </c>
      <c r="I343" s="10" t="s">
        <v>373</v>
      </c>
      <c r="J343" s="13">
        <v>20</v>
      </c>
      <c r="L343" s="6" t="s">
        <v>372</v>
      </c>
      <c r="M343" s="71" t="str">
        <f>LOOKUP(M344,{0,201,401,601,901,1201,1501;"黑色","绿色","蓝色","紫色","红色","橙色","金色"})</f>
        <v>金色</v>
      </c>
      <c r="N343" s="10" t="s">
        <v>373</v>
      </c>
      <c r="O343" s="13">
        <v>200</v>
      </c>
    </row>
    <row r="344" spans="2:20" ht="12" customHeight="1" x14ac:dyDescent="0.15">
      <c r="B344" s="6" t="s">
        <v>374</v>
      </c>
      <c r="C344" s="12">
        <f>C352+E342</f>
        <v>2200</v>
      </c>
      <c r="D344" s="10" t="s">
        <v>375</v>
      </c>
      <c r="E344" s="13">
        <v>20</v>
      </c>
      <c r="G344" s="6" t="s">
        <v>374</v>
      </c>
      <c r="H344" s="12">
        <f>H352+J342</f>
        <v>2900</v>
      </c>
      <c r="I344" s="10" t="s">
        <v>375</v>
      </c>
      <c r="J344" s="13">
        <v>10</v>
      </c>
      <c r="L344" s="6" t="s">
        <v>374</v>
      </c>
      <c r="M344" s="12">
        <f>M352+O342</f>
        <v>1900</v>
      </c>
      <c r="N344" s="10" t="s">
        <v>375</v>
      </c>
      <c r="O344" s="13">
        <v>10</v>
      </c>
    </row>
    <row r="345" spans="2:20" ht="12" customHeight="1" x14ac:dyDescent="0.15">
      <c r="B345" s="14" t="s">
        <v>376</v>
      </c>
      <c r="C345" s="15">
        <f>C344*20</f>
        <v>44000</v>
      </c>
      <c r="D345" s="16" t="s">
        <v>377</v>
      </c>
      <c r="E345" s="17">
        <f>C344</f>
        <v>2200</v>
      </c>
      <c r="G345" s="14" t="s">
        <v>376</v>
      </c>
      <c r="H345" s="15">
        <f>H344*20</f>
        <v>58000</v>
      </c>
      <c r="I345" s="16" t="s">
        <v>377</v>
      </c>
      <c r="J345" s="17">
        <f>H344</f>
        <v>2900</v>
      </c>
      <c r="L345" s="14" t="s">
        <v>376</v>
      </c>
      <c r="M345" s="15">
        <f>M344*20</f>
        <v>38000</v>
      </c>
      <c r="N345" s="16" t="s">
        <v>377</v>
      </c>
      <c r="O345" s="17">
        <f>M344</f>
        <v>1900</v>
      </c>
    </row>
    <row r="346" spans="2:20" ht="12" customHeight="1" x14ac:dyDescent="0.15">
      <c r="B346" s="136" t="s">
        <v>711</v>
      </c>
      <c r="C346" s="137"/>
      <c r="D346" s="137" t="s">
        <v>712</v>
      </c>
      <c r="E346" s="141"/>
      <c r="G346" s="136" t="s">
        <v>713</v>
      </c>
      <c r="H346" s="140"/>
      <c r="I346" s="140" t="s">
        <v>714</v>
      </c>
      <c r="J346" s="141"/>
      <c r="L346" s="136" t="s">
        <v>715</v>
      </c>
      <c r="M346" s="137"/>
      <c r="N346" s="140" t="s">
        <v>716</v>
      </c>
      <c r="O346" s="141"/>
    </row>
    <row r="347" spans="2:20" ht="12" customHeight="1" x14ac:dyDescent="0.15">
      <c r="B347" s="136"/>
      <c r="C347" s="137"/>
      <c r="D347" s="137"/>
      <c r="E347" s="141"/>
      <c r="G347" s="136"/>
      <c r="H347" s="140"/>
      <c r="I347" s="140"/>
      <c r="J347" s="141"/>
      <c r="L347" s="136"/>
      <c r="M347" s="137"/>
      <c r="N347" s="140"/>
      <c r="O347" s="141"/>
    </row>
    <row r="348" spans="2:20" ht="12" customHeight="1" x14ac:dyDescent="0.15">
      <c r="B348" s="136"/>
      <c r="C348" s="137"/>
      <c r="D348" s="137"/>
      <c r="E348" s="141"/>
      <c r="G348" s="136"/>
      <c r="H348" s="140"/>
      <c r="I348" s="140"/>
      <c r="J348" s="141"/>
      <c r="L348" s="136"/>
      <c r="M348" s="137"/>
      <c r="N348" s="140"/>
      <c r="O348" s="141"/>
    </row>
    <row r="349" spans="2:20" ht="12" customHeight="1" x14ac:dyDescent="0.15">
      <c r="B349" s="136"/>
      <c r="C349" s="137"/>
      <c r="D349" s="137"/>
      <c r="E349" s="141"/>
      <c r="G349" s="136"/>
      <c r="H349" s="140"/>
      <c r="I349" s="140"/>
      <c r="J349" s="141"/>
      <c r="L349" s="136"/>
      <c r="M349" s="137"/>
      <c r="N349" s="140"/>
      <c r="O349" s="141"/>
    </row>
    <row r="350" spans="2:20" ht="12" customHeight="1" x14ac:dyDescent="0.15">
      <c r="B350" s="136"/>
      <c r="C350" s="137"/>
      <c r="D350" s="137"/>
      <c r="E350" s="141"/>
      <c r="G350" s="136"/>
      <c r="H350" s="140"/>
      <c r="I350" s="140"/>
      <c r="J350" s="141"/>
      <c r="L350" s="136"/>
      <c r="M350" s="137"/>
      <c r="N350" s="140"/>
      <c r="O350" s="141"/>
    </row>
    <row r="351" spans="2:20" ht="12" customHeight="1" x14ac:dyDescent="0.15">
      <c r="B351" s="138"/>
      <c r="C351" s="139"/>
      <c r="D351" s="137"/>
      <c r="E351" s="141"/>
      <c r="G351" s="138"/>
      <c r="H351" s="139"/>
      <c r="I351" s="140"/>
      <c r="J351" s="141"/>
      <c r="L351" s="138"/>
      <c r="M351" s="139"/>
      <c r="N351" s="140"/>
      <c r="O351" s="141"/>
    </row>
    <row r="352" spans="2:20" ht="12" customHeight="1" x14ac:dyDescent="0.15">
      <c r="B352" s="14" t="s">
        <v>386</v>
      </c>
      <c r="C352" s="18">
        <v>1700</v>
      </c>
      <c r="D352" s="139"/>
      <c r="E352" s="142"/>
      <c r="G352" s="14" t="s">
        <v>386</v>
      </c>
      <c r="H352" s="18">
        <v>2400</v>
      </c>
      <c r="I352" s="139"/>
      <c r="J352" s="142"/>
      <c r="L352" s="14" t="s">
        <v>386</v>
      </c>
      <c r="M352" s="18">
        <v>1500</v>
      </c>
      <c r="N352" s="139"/>
      <c r="O352" s="142"/>
    </row>
    <row r="353" spans="2:15" ht="12" customHeight="1" x14ac:dyDescent="0.15">
      <c r="B353" s="143" t="s">
        <v>717</v>
      </c>
      <c r="C353" s="144"/>
      <c r="D353" s="144"/>
      <c r="E353" s="145"/>
      <c r="G353" s="143"/>
      <c r="H353" s="144"/>
      <c r="I353" s="144"/>
      <c r="J353" s="145"/>
      <c r="L353" s="143" t="s">
        <v>479</v>
      </c>
      <c r="M353" s="144"/>
      <c r="N353" s="144"/>
      <c r="O353" s="145"/>
    </row>
    <row r="354" spans="2:15" ht="12" customHeight="1" x14ac:dyDescent="0.15">
      <c r="B354" s="146"/>
      <c r="C354" s="161"/>
      <c r="D354" s="161"/>
      <c r="E354" s="148"/>
      <c r="G354" s="146"/>
      <c r="H354" s="147"/>
      <c r="I354" s="147"/>
      <c r="J354" s="148"/>
      <c r="L354" s="146"/>
      <c r="M354" s="147"/>
      <c r="N354" s="147"/>
      <c r="O354" s="148"/>
    </row>
    <row r="355" spans="2:15" ht="12" customHeight="1" x14ac:dyDescent="0.15">
      <c r="B355" s="146"/>
      <c r="C355" s="161"/>
      <c r="D355" s="161"/>
      <c r="E355" s="148"/>
      <c r="G355" s="146"/>
      <c r="H355" s="147"/>
      <c r="I355" s="147"/>
      <c r="J355" s="148"/>
      <c r="L355" s="146"/>
      <c r="M355" s="147"/>
      <c r="N355" s="147"/>
      <c r="O355" s="148"/>
    </row>
    <row r="356" spans="2:15" ht="12" customHeight="1" x14ac:dyDescent="0.15">
      <c r="B356" s="146"/>
      <c r="C356" s="161"/>
      <c r="D356" s="161"/>
      <c r="E356" s="148"/>
      <c r="G356" s="146"/>
      <c r="H356" s="147"/>
      <c r="I356" s="147"/>
      <c r="J356" s="148"/>
      <c r="L356" s="146"/>
      <c r="M356" s="147"/>
      <c r="N356" s="147"/>
      <c r="O356" s="148"/>
    </row>
    <row r="357" spans="2:15" ht="12" customHeight="1" x14ac:dyDescent="0.15">
      <c r="B357" s="146"/>
      <c r="C357" s="161"/>
      <c r="D357" s="161"/>
      <c r="E357" s="148"/>
      <c r="G357" s="146"/>
      <c r="H357" s="147"/>
      <c r="I357" s="147"/>
      <c r="J357" s="148"/>
      <c r="L357" s="146"/>
      <c r="M357" s="147"/>
      <c r="N357" s="147"/>
      <c r="O357" s="148"/>
    </row>
    <row r="358" spans="2:15" ht="12" customHeight="1" x14ac:dyDescent="0.15">
      <c r="B358" s="146"/>
      <c r="C358" s="161"/>
      <c r="D358" s="161"/>
      <c r="E358" s="148"/>
      <c r="G358" s="146"/>
      <c r="H358" s="147"/>
      <c r="I358" s="147"/>
      <c r="J358" s="148"/>
      <c r="L358" s="146"/>
      <c r="M358" s="147"/>
      <c r="N358" s="147"/>
      <c r="O358" s="148"/>
    </row>
    <row r="359" spans="2:15" ht="12" customHeight="1" x14ac:dyDescent="0.15">
      <c r="B359" s="146"/>
      <c r="C359" s="161"/>
      <c r="D359" s="161"/>
      <c r="E359" s="148"/>
      <c r="G359" s="146"/>
      <c r="H359" s="147"/>
      <c r="I359" s="147"/>
      <c r="J359" s="148"/>
      <c r="L359" s="146"/>
      <c r="M359" s="147"/>
      <c r="N359" s="147"/>
      <c r="O359" s="148"/>
    </row>
    <row r="360" spans="2:15" ht="12" customHeight="1" x14ac:dyDescent="0.15">
      <c r="B360" s="146"/>
      <c r="C360" s="161"/>
      <c r="D360" s="161"/>
      <c r="E360" s="148"/>
      <c r="G360" s="146"/>
      <c r="H360" s="147"/>
      <c r="I360" s="147"/>
      <c r="J360" s="148"/>
      <c r="L360" s="146"/>
      <c r="M360" s="147"/>
      <c r="N360" s="147"/>
      <c r="O360" s="148"/>
    </row>
    <row r="361" spans="2:15" ht="12" customHeight="1" x14ac:dyDescent="0.15">
      <c r="B361" s="146"/>
      <c r="C361" s="161"/>
      <c r="D361" s="161"/>
      <c r="E361" s="148"/>
      <c r="G361" s="146"/>
      <c r="H361" s="147"/>
      <c r="I361" s="147"/>
      <c r="J361" s="148"/>
      <c r="L361" s="146"/>
      <c r="M361" s="147"/>
      <c r="N361" s="147"/>
      <c r="O361" s="148"/>
    </row>
    <row r="362" spans="2:15" ht="12" customHeight="1" x14ac:dyDescent="0.15">
      <c r="B362" s="146"/>
      <c r="C362" s="161"/>
      <c r="D362" s="161"/>
      <c r="E362" s="148"/>
      <c r="G362" s="146"/>
      <c r="H362" s="147"/>
      <c r="I362" s="147"/>
      <c r="J362" s="148"/>
      <c r="L362" s="146"/>
      <c r="M362" s="147"/>
      <c r="N362" s="147"/>
      <c r="O362" s="148"/>
    </row>
    <row r="363" spans="2:15" ht="12" customHeight="1" x14ac:dyDescent="0.15">
      <c r="B363" s="155" t="s">
        <v>718</v>
      </c>
      <c r="C363" s="156"/>
      <c r="D363" s="156"/>
      <c r="E363" s="157"/>
      <c r="G363" s="155" t="s">
        <v>719</v>
      </c>
      <c r="H363" s="156"/>
      <c r="I363" s="156"/>
      <c r="J363" s="157"/>
      <c r="L363" s="155" t="s">
        <v>720</v>
      </c>
      <c r="M363" s="156"/>
      <c r="N363" s="156"/>
      <c r="O363" s="157"/>
    </row>
  </sheetData>
  <mergeCells count="220">
    <mergeCell ref="B25:E25"/>
    <mergeCell ref="G25:J25"/>
    <mergeCell ref="L25:O25"/>
    <mergeCell ref="Q25:T25"/>
    <mergeCell ref="B51:E51"/>
    <mergeCell ref="G51:J51"/>
    <mergeCell ref="L51:O51"/>
    <mergeCell ref="Q51:T51"/>
    <mergeCell ref="B77:E77"/>
    <mergeCell ref="G77:J77"/>
    <mergeCell ref="L77:O77"/>
    <mergeCell ref="Q77:T77"/>
    <mergeCell ref="S60:T66"/>
    <mergeCell ref="L67:O76"/>
    <mergeCell ref="Q67:T76"/>
    <mergeCell ref="L103:O103"/>
    <mergeCell ref="Q103:T103"/>
    <mergeCell ref="B129:E129"/>
    <mergeCell ref="G129:J129"/>
    <mergeCell ref="L129:O129"/>
    <mergeCell ref="Q129:T129"/>
    <mergeCell ref="B155:E155"/>
    <mergeCell ref="G155:J155"/>
    <mergeCell ref="L155:O155"/>
    <mergeCell ref="Q155:T155"/>
    <mergeCell ref="B207:E207"/>
    <mergeCell ref="G207:J207"/>
    <mergeCell ref="L207:O207"/>
    <mergeCell ref="Q207:T207"/>
    <mergeCell ref="B233:E233"/>
    <mergeCell ref="G233:J233"/>
    <mergeCell ref="L233:O233"/>
    <mergeCell ref="Q233:T233"/>
    <mergeCell ref="B216:C221"/>
    <mergeCell ref="L216:M221"/>
    <mergeCell ref="D216:E222"/>
    <mergeCell ref="N216:O222"/>
    <mergeCell ref="B223:E232"/>
    <mergeCell ref="G223:J232"/>
    <mergeCell ref="L223:O232"/>
    <mergeCell ref="Q223:T232"/>
    <mergeCell ref="B363:E363"/>
    <mergeCell ref="G363:J363"/>
    <mergeCell ref="L363:O363"/>
    <mergeCell ref="B346:C351"/>
    <mergeCell ref="L346:M351"/>
    <mergeCell ref="D346:E352"/>
    <mergeCell ref="N346:O352"/>
    <mergeCell ref="B353:E362"/>
    <mergeCell ref="B259:E259"/>
    <mergeCell ref="G259:J259"/>
    <mergeCell ref="L259:O259"/>
    <mergeCell ref="B285:E285"/>
    <mergeCell ref="G285:J285"/>
    <mergeCell ref="L285:O285"/>
    <mergeCell ref="B311:E311"/>
    <mergeCell ref="G311:J311"/>
    <mergeCell ref="L311:O311"/>
    <mergeCell ref="D294:E300"/>
    <mergeCell ref="N294:O300"/>
    <mergeCell ref="L301:O310"/>
    <mergeCell ref="B294:C299"/>
    <mergeCell ref="L294:M299"/>
    <mergeCell ref="B275:E284"/>
    <mergeCell ref="G275:J284"/>
    <mergeCell ref="G353:J362"/>
    <mergeCell ref="L353:O362"/>
    <mergeCell ref="B320:C325"/>
    <mergeCell ref="L320:M325"/>
    <mergeCell ref="D320:E326"/>
    <mergeCell ref="N320:O326"/>
    <mergeCell ref="B327:E336"/>
    <mergeCell ref="G320:H325"/>
    <mergeCell ref="Q320:R325"/>
    <mergeCell ref="I320:J326"/>
    <mergeCell ref="G327:J336"/>
    <mergeCell ref="L327:O336"/>
    <mergeCell ref="B337:E337"/>
    <mergeCell ref="G337:J337"/>
    <mergeCell ref="L337:O337"/>
    <mergeCell ref="Q337:T337"/>
    <mergeCell ref="G268:H273"/>
    <mergeCell ref="Q268:R273"/>
    <mergeCell ref="G242:H247"/>
    <mergeCell ref="Q242:R247"/>
    <mergeCell ref="Q249:T258"/>
    <mergeCell ref="Q327:T336"/>
    <mergeCell ref="G346:H351"/>
    <mergeCell ref="I346:J352"/>
    <mergeCell ref="S320:T326"/>
    <mergeCell ref="Q259:T259"/>
    <mergeCell ref="Q285:T285"/>
    <mergeCell ref="Q311:T311"/>
    <mergeCell ref="Q301:T310"/>
    <mergeCell ref="L275:O284"/>
    <mergeCell ref="G294:H299"/>
    <mergeCell ref="Q294:R299"/>
    <mergeCell ref="I294:J300"/>
    <mergeCell ref="S294:T300"/>
    <mergeCell ref="G301:J310"/>
    <mergeCell ref="B86:C91"/>
    <mergeCell ref="L86:M91"/>
    <mergeCell ref="I216:J222"/>
    <mergeCell ref="S216:T222"/>
    <mergeCell ref="G216:H221"/>
    <mergeCell ref="Q216:R221"/>
    <mergeCell ref="B138:C143"/>
    <mergeCell ref="L138:M143"/>
    <mergeCell ref="D138:E144"/>
    <mergeCell ref="N138:O144"/>
    <mergeCell ref="G138:H143"/>
    <mergeCell ref="Q138:R143"/>
    <mergeCell ref="I138:J144"/>
    <mergeCell ref="S138:T144"/>
    <mergeCell ref="Q171:T180"/>
    <mergeCell ref="B145:E154"/>
    <mergeCell ref="G145:J154"/>
    <mergeCell ref="L145:O154"/>
    <mergeCell ref="G190:H195"/>
    <mergeCell ref="Q190:R195"/>
    <mergeCell ref="I190:J196"/>
    <mergeCell ref="S190:T196"/>
    <mergeCell ref="Q197:T206"/>
    <mergeCell ref="G164:H169"/>
    <mergeCell ref="L93:O102"/>
    <mergeCell ref="Q93:T102"/>
    <mergeCell ref="I164:J170"/>
    <mergeCell ref="S164:T170"/>
    <mergeCell ref="G171:J180"/>
    <mergeCell ref="L171:O180"/>
    <mergeCell ref="B190:C195"/>
    <mergeCell ref="L190:M195"/>
    <mergeCell ref="D190:E196"/>
    <mergeCell ref="N190:O196"/>
    <mergeCell ref="B164:C169"/>
    <mergeCell ref="L164:M169"/>
    <mergeCell ref="D164:E170"/>
    <mergeCell ref="N164:O170"/>
    <mergeCell ref="B171:E180"/>
    <mergeCell ref="B119:E128"/>
    <mergeCell ref="G119:J128"/>
    <mergeCell ref="L119:O128"/>
    <mergeCell ref="B181:E181"/>
    <mergeCell ref="G181:J181"/>
    <mergeCell ref="L181:O181"/>
    <mergeCell ref="Q181:T181"/>
    <mergeCell ref="B103:E103"/>
    <mergeCell ref="G103:J103"/>
    <mergeCell ref="I8:J14"/>
    <mergeCell ref="S8:T14"/>
    <mergeCell ref="B15:E24"/>
    <mergeCell ref="G15:J24"/>
    <mergeCell ref="L15:O24"/>
    <mergeCell ref="Q15:T24"/>
    <mergeCell ref="G112:H117"/>
    <mergeCell ref="Q112:R117"/>
    <mergeCell ref="I112:J118"/>
    <mergeCell ref="S112:T118"/>
    <mergeCell ref="G34:H39"/>
    <mergeCell ref="Q34:R39"/>
    <mergeCell ref="D34:E40"/>
    <mergeCell ref="N34:O40"/>
    <mergeCell ref="G60:H65"/>
    <mergeCell ref="Q60:R65"/>
    <mergeCell ref="G86:H91"/>
    <mergeCell ref="Q86:R91"/>
    <mergeCell ref="I86:J92"/>
    <mergeCell ref="S86:T92"/>
    <mergeCell ref="B112:C117"/>
    <mergeCell ref="L112:M117"/>
    <mergeCell ref="B93:E102"/>
    <mergeCell ref="G93:J102"/>
    <mergeCell ref="D86:E92"/>
    <mergeCell ref="N86:O92"/>
    <mergeCell ref="Q275:T284"/>
    <mergeCell ref="B8:C13"/>
    <mergeCell ref="L8:M13"/>
    <mergeCell ref="D8:E14"/>
    <mergeCell ref="N8:O14"/>
    <mergeCell ref="G8:H13"/>
    <mergeCell ref="Q8:R13"/>
    <mergeCell ref="B67:E76"/>
    <mergeCell ref="G67:J76"/>
    <mergeCell ref="B34:C39"/>
    <mergeCell ref="L34:M39"/>
    <mergeCell ref="B41:E50"/>
    <mergeCell ref="G41:J50"/>
    <mergeCell ref="L41:O50"/>
    <mergeCell ref="Q41:T50"/>
    <mergeCell ref="B60:C65"/>
    <mergeCell ref="L60:M65"/>
    <mergeCell ref="D60:E66"/>
    <mergeCell ref="N60:O66"/>
    <mergeCell ref="I34:J40"/>
    <mergeCell ref="S34:T40"/>
    <mergeCell ref="I60:J66"/>
    <mergeCell ref="B301:E310"/>
    <mergeCell ref="B197:E206"/>
    <mergeCell ref="G197:J206"/>
    <mergeCell ref="L197:O206"/>
    <mergeCell ref="Q119:T128"/>
    <mergeCell ref="D112:E118"/>
    <mergeCell ref="N112:O118"/>
    <mergeCell ref="Q145:T154"/>
    <mergeCell ref="Q164:R169"/>
    <mergeCell ref="I242:J248"/>
    <mergeCell ref="S242:T248"/>
    <mergeCell ref="B242:C247"/>
    <mergeCell ref="L242:M247"/>
    <mergeCell ref="D242:E248"/>
    <mergeCell ref="N242:O248"/>
    <mergeCell ref="B249:E258"/>
    <mergeCell ref="L249:O258"/>
    <mergeCell ref="D268:E274"/>
    <mergeCell ref="N268:O274"/>
    <mergeCell ref="B268:C273"/>
    <mergeCell ref="L268:M273"/>
    <mergeCell ref="I268:J274"/>
    <mergeCell ref="S268:T274"/>
    <mergeCell ref="G249:J258"/>
  </mergeCells>
  <phoneticPr fontId="12" type="noConversion"/>
  <conditionalFormatting sqref="C5">
    <cfRule type="cellIs" dxfId="1952" priority="414" operator="equal">
      <formula>"橙色"</formula>
    </cfRule>
    <cfRule type="cellIs" dxfId="1951" priority="415" operator="equal">
      <formula>"橙色"</formula>
    </cfRule>
    <cfRule type="cellIs" dxfId="1950" priority="416" operator="equal">
      <formula>"红色"</formula>
    </cfRule>
    <cfRule type="cellIs" dxfId="1949" priority="417" operator="equal">
      <formula>"紫色"</formula>
    </cfRule>
    <cfRule type="cellIs" dxfId="1948" priority="418" operator="equal">
      <formula>"蓝色"</formula>
    </cfRule>
    <cfRule type="cellIs" dxfId="1947" priority="419" operator="equal">
      <formula>"绿色"</formula>
    </cfRule>
    <cfRule type="cellIs" dxfId="1946" priority="420" operator="equal">
      <formula>"黑色"</formula>
    </cfRule>
  </conditionalFormatting>
  <conditionalFormatting sqref="H5">
    <cfRule type="cellIs" dxfId="1945" priority="407" operator="equal">
      <formula>"橙色"</formula>
    </cfRule>
    <cfRule type="cellIs" dxfId="1944" priority="408" operator="equal">
      <formula>"橙色"</formula>
    </cfRule>
    <cfRule type="cellIs" dxfId="1943" priority="409" operator="equal">
      <formula>"红色"</formula>
    </cfRule>
    <cfRule type="cellIs" dxfId="1942" priority="410" operator="equal">
      <formula>"紫色"</formula>
    </cfRule>
    <cfRule type="cellIs" dxfId="1941" priority="411" operator="equal">
      <formula>"蓝色"</formula>
    </cfRule>
    <cfRule type="cellIs" dxfId="1940" priority="412" operator="equal">
      <formula>"绿色"</formula>
    </cfRule>
    <cfRule type="cellIs" dxfId="1939" priority="413" operator="equal">
      <formula>"黑色"</formula>
    </cfRule>
  </conditionalFormatting>
  <conditionalFormatting sqref="M5">
    <cfRule type="cellIs" dxfId="1938" priority="400" operator="equal">
      <formula>"橙色"</formula>
    </cfRule>
    <cfRule type="cellIs" dxfId="1937" priority="401" operator="equal">
      <formula>"橙色"</formula>
    </cfRule>
    <cfRule type="cellIs" dxfId="1936" priority="402" operator="equal">
      <formula>"红色"</formula>
    </cfRule>
    <cfRule type="cellIs" dxfId="1935" priority="403" operator="equal">
      <formula>"紫色"</formula>
    </cfRule>
    <cfRule type="cellIs" dxfId="1934" priority="404" operator="equal">
      <formula>"蓝色"</formula>
    </cfRule>
    <cfRule type="cellIs" dxfId="1933" priority="405" operator="equal">
      <formula>"绿色"</formula>
    </cfRule>
    <cfRule type="cellIs" dxfId="1932" priority="406" operator="equal">
      <formula>"黑色"</formula>
    </cfRule>
  </conditionalFormatting>
  <conditionalFormatting sqref="R5">
    <cfRule type="cellIs" dxfId="1931" priority="393" operator="equal">
      <formula>"橙色"</formula>
    </cfRule>
    <cfRule type="cellIs" dxfId="1930" priority="394" operator="equal">
      <formula>"橙色"</formula>
    </cfRule>
    <cfRule type="cellIs" dxfId="1929" priority="395" operator="equal">
      <formula>"红色"</formula>
    </cfRule>
    <cfRule type="cellIs" dxfId="1928" priority="396" operator="equal">
      <formula>"紫色"</formula>
    </cfRule>
    <cfRule type="cellIs" dxfId="1927" priority="397" operator="equal">
      <formula>"蓝色"</formula>
    </cfRule>
    <cfRule type="cellIs" dxfId="1926" priority="398" operator="equal">
      <formula>"绿色"</formula>
    </cfRule>
    <cfRule type="cellIs" dxfId="1925" priority="399" operator="equal">
      <formula>"黑色"</formula>
    </cfRule>
  </conditionalFormatting>
  <conditionalFormatting sqref="C31">
    <cfRule type="cellIs" dxfId="1924" priority="386" operator="equal">
      <formula>"橙色"</formula>
    </cfRule>
    <cfRule type="cellIs" dxfId="1923" priority="387" operator="equal">
      <formula>"橙色"</formula>
    </cfRule>
    <cfRule type="cellIs" dxfId="1922" priority="388" operator="equal">
      <formula>"红色"</formula>
    </cfRule>
    <cfRule type="cellIs" dxfId="1921" priority="389" operator="equal">
      <formula>"紫色"</formula>
    </cfRule>
    <cfRule type="cellIs" dxfId="1920" priority="390" operator="equal">
      <formula>"蓝色"</formula>
    </cfRule>
    <cfRule type="cellIs" dxfId="1919" priority="391" operator="equal">
      <formula>"绿色"</formula>
    </cfRule>
    <cfRule type="cellIs" dxfId="1918" priority="392" operator="equal">
      <formula>"黑色"</formula>
    </cfRule>
  </conditionalFormatting>
  <conditionalFormatting sqref="H31">
    <cfRule type="cellIs" dxfId="1917" priority="379" operator="equal">
      <formula>"橙色"</formula>
    </cfRule>
    <cfRule type="cellIs" dxfId="1916" priority="380" operator="equal">
      <formula>"橙色"</formula>
    </cfRule>
    <cfRule type="cellIs" dxfId="1915" priority="381" operator="equal">
      <formula>"红色"</formula>
    </cfRule>
    <cfRule type="cellIs" dxfId="1914" priority="382" operator="equal">
      <formula>"紫色"</formula>
    </cfRule>
    <cfRule type="cellIs" dxfId="1913" priority="383" operator="equal">
      <formula>"蓝色"</formula>
    </cfRule>
    <cfRule type="cellIs" dxfId="1912" priority="384" operator="equal">
      <formula>"绿色"</formula>
    </cfRule>
    <cfRule type="cellIs" dxfId="1911" priority="385" operator="equal">
      <formula>"黑色"</formula>
    </cfRule>
  </conditionalFormatting>
  <conditionalFormatting sqref="M31">
    <cfRule type="cellIs" dxfId="1910" priority="281" operator="equal">
      <formula>"橙色"</formula>
    </cfRule>
    <cfRule type="cellIs" dxfId="1909" priority="282" operator="equal">
      <formula>"橙色"</formula>
    </cfRule>
    <cfRule type="cellIs" dxfId="1908" priority="283" operator="equal">
      <formula>"红色"</formula>
    </cfRule>
    <cfRule type="cellIs" dxfId="1907" priority="284" operator="equal">
      <formula>"紫色"</formula>
    </cfRule>
    <cfRule type="cellIs" dxfId="1906" priority="285" operator="equal">
      <formula>"蓝色"</formula>
    </cfRule>
    <cfRule type="cellIs" dxfId="1905" priority="286" operator="equal">
      <formula>"绿色"</formula>
    </cfRule>
    <cfRule type="cellIs" dxfId="1904" priority="287" operator="equal">
      <formula>"黑色"</formula>
    </cfRule>
  </conditionalFormatting>
  <conditionalFormatting sqref="R31">
    <cfRule type="cellIs" dxfId="1903" priority="372" operator="equal">
      <formula>"橙色"</formula>
    </cfRule>
    <cfRule type="cellIs" dxfId="1902" priority="373" operator="equal">
      <formula>"橙色"</formula>
    </cfRule>
    <cfRule type="cellIs" dxfId="1901" priority="374" operator="equal">
      <formula>"红色"</formula>
    </cfRule>
    <cfRule type="cellIs" dxfId="1900" priority="375" operator="equal">
      <formula>"紫色"</formula>
    </cfRule>
    <cfRule type="cellIs" dxfId="1899" priority="376" operator="equal">
      <formula>"蓝色"</formula>
    </cfRule>
    <cfRule type="cellIs" dxfId="1898" priority="377" operator="equal">
      <formula>"绿色"</formula>
    </cfRule>
    <cfRule type="cellIs" dxfId="1897" priority="378" operator="equal">
      <formula>"黑色"</formula>
    </cfRule>
  </conditionalFormatting>
  <conditionalFormatting sqref="C57">
    <cfRule type="cellIs" dxfId="1896" priority="365" operator="equal">
      <formula>"橙色"</formula>
    </cfRule>
    <cfRule type="cellIs" dxfId="1895" priority="366" operator="equal">
      <formula>"橙色"</formula>
    </cfRule>
    <cfRule type="cellIs" dxfId="1894" priority="367" operator="equal">
      <formula>"红色"</formula>
    </cfRule>
    <cfRule type="cellIs" dxfId="1893" priority="368" operator="equal">
      <formula>"紫色"</formula>
    </cfRule>
    <cfRule type="cellIs" dxfId="1892" priority="369" operator="equal">
      <formula>"蓝色"</formula>
    </cfRule>
    <cfRule type="cellIs" dxfId="1891" priority="370" operator="equal">
      <formula>"绿色"</formula>
    </cfRule>
    <cfRule type="cellIs" dxfId="1890" priority="371" operator="equal">
      <formula>"黑色"</formula>
    </cfRule>
  </conditionalFormatting>
  <conditionalFormatting sqref="H57">
    <cfRule type="cellIs" dxfId="1889" priority="351" operator="equal">
      <formula>"橙色"</formula>
    </cfRule>
    <cfRule type="cellIs" dxfId="1888" priority="352" operator="equal">
      <formula>"橙色"</formula>
    </cfRule>
    <cfRule type="cellIs" dxfId="1887" priority="353" operator="equal">
      <formula>"红色"</formula>
    </cfRule>
    <cfRule type="cellIs" dxfId="1886" priority="354" operator="equal">
      <formula>"紫色"</formula>
    </cfRule>
    <cfRule type="cellIs" dxfId="1885" priority="355" operator="equal">
      <formula>"蓝色"</formula>
    </cfRule>
    <cfRule type="cellIs" dxfId="1884" priority="356" operator="equal">
      <formula>"绿色"</formula>
    </cfRule>
    <cfRule type="cellIs" dxfId="1883" priority="357" operator="equal">
      <formula>"黑色"</formula>
    </cfRule>
  </conditionalFormatting>
  <conditionalFormatting sqref="M57">
    <cfRule type="cellIs" dxfId="1882" priority="358" operator="equal">
      <formula>"橙色"</formula>
    </cfRule>
    <cfRule type="cellIs" dxfId="1881" priority="359" operator="equal">
      <formula>"橙色"</formula>
    </cfRule>
    <cfRule type="cellIs" dxfId="1880" priority="360" operator="equal">
      <formula>"红色"</formula>
    </cfRule>
    <cfRule type="cellIs" dxfId="1879" priority="361" operator="equal">
      <formula>"紫色"</formula>
    </cfRule>
    <cfRule type="cellIs" dxfId="1878" priority="362" operator="equal">
      <formula>"蓝色"</formula>
    </cfRule>
    <cfRule type="cellIs" dxfId="1877" priority="363" operator="equal">
      <formula>"绿色"</formula>
    </cfRule>
    <cfRule type="cellIs" dxfId="1876" priority="364" operator="equal">
      <formula>"黑色"</formula>
    </cfRule>
  </conditionalFormatting>
  <conditionalFormatting sqref="R57">
    <cfRule type="cellIs" dxfId="1875" priority="344" operator="equal">
      <formula>"橙色"</formula>
    </cfRule>
    <cfRule type="cellIs" dxfId="1874" priority="345" operator="equal">
      <formula>"橙色"</formula>
    </cfRule>
    <cfRule type="cellIs" dxfId="1873" priority="346" operator="equal">
      <formula>"红色"</formula>
    </cfRule>
    <cfRule type="cellIs" dxfId="1872" priority="347" operator="equal">
      <formula>"紫色"</formula>
    </cfRule>
    <cfRule type="cellIs" dxfId="1871" priority="348" operator="equal">
      <formula>"蓝色"</formula>
    </cfRule>
    <cfRule type="cellIs" dxfId="1870" priority="349" operator="equal">
      <formula>"绿色"</formula>
    </cfRule>
    <cfRule type="cellIs" dxfId="1869" priority="350" operator="equal">
      <formula>"黑色"</formula>
    </cfRule>
  </conditionalFormatting>
  <conditionalFormatting sqref="C83">
    <cfRule type="cellIs" dxfId="1868" priority="330" operator="equal">
      <formula>"橙色"</formula>
    </cfRule>
    <cfRule type="cellIs" dxfId="1867" priority="331" operator="equal">
      <formula>"橙色"</formula>
    </cfRule>
    <cfRule type="cellIs" dxfId="1866" priority="332" operator="equal">
      <formula>"红色"</formula>
    </cfRule>
    <cfRule type="cellIs" dxfId="1865" priority="333" operator="equal">
      <formula>"紫色"</formula>
    </cfRule>
    <cfRule type="cellIs" dxfId="1864" priority="334" operator="equal">
      <formula>"蓝色"</formula>
    </cfRule>
    <cfRule type="cellIs" dxfId="1863" priority="335" operator="equal">
      <formula>"绿色"</formula>
    </cfRule>
    <cfRule type="cellIs" dxfId="1862" priority="336" operator="equal">
      <formula>"黑色"</formula>
    </cfRule>
  </conditionalFormatting>
  <conditionalFormatting sqref="H83">
    <cfRule type="cellIs" dxfId="1861" priority="337" operator="equal">
      <formula>"橙色"</formula>
    </cfRule>
    <cfRule type="cellIs" dxfId="1860" priority="338" operator="equal">
      <formula>"橙色"</formula>
    </cfRule>
    <cfRule type="cellIs" dxfId="1859" priority="339" operator="equal">
      <formula>"红色"</formula>
    </cfRule>
    <cfRule type="cellIs" dxfId="1858" priority="340" operator="equal">
      <formula>"紫色"</formula>
    </cfRule>
    <cfRule type="cellIs" dxfId="1857" priority="341" operator="equal">
      <formula>"蓝色"</formula>
    </cfRule>
    <cfRule type="cellIs" dxfId="1856" priority="342" operator="equal">
      <formula>"绿色"</formula>
    </cfRule>
    <cfRule type="cellIs" dxfId="1855" priority="343" operator="equal">
      <formula>"黑色"</formula>
    </cfRule>
  </conditionalFormatting>
  <conditionalFormatting sqref="M83">
    <cfRule type="cellIs" dxfId="1854" priority="323" operator="equal">
      <formula>"橙色"</formula>
    </cfRule>
    <cfRule type="cellIs" dxfId="1853" priority="324" operator="equal">
      <formula>"橙色"</formula>
    </cfRule>
    <cfRule type="cellIs" dxfId="1852" priority="325" operator="equal">
      <formula>"红色"</formula>
    </cfRule>
    <cfRule type="cellIs" dxfId="1851" priority="326" operator="equal">
      <formula>"紫色"</formula>
    </cfRule>
    <cfRule type="cellIs" dxfId="1850" priority="327" operator="equal">
      <formula>"蓝色"</formula>
    </cfRule>
    <cfRule type="cellIs" dxfId="1849" priority="328" operator="equal">
      <formula>"绿色"</formula>
    </cfRule>
    <cfRule type="cellIs" dxfId="1848" priority="329" operator="equal">
      <formula>"黑色"</formula>
    </cfRule>
  </conditionalFormatting>
  <conditionalFormatting sqref="R83">
    <cfRule type="cellIs" dxfId="1847" priority="316" operator="equal">
      <formula>"橙色"</formula>
    </cfRule>
    <cfRule type="cellIs" dxfId="1846" priority="317" operator="equal">
      <formula>"橙色"</formula>
    </cfRule>
    <cfRule type="cellIs" dxfId="1845" priority="318" operator="equal">
      <formula>"红色"</formula>
    </cfRule>
    <cfRule type="cellIs" dxfId="1844" priority="319" operator="equal">
      <formula>"紫色"</formula>
    </cfRule>
    <cfRule type="cellIs" dxfId="1843" priority="320" operator="equal">
      <formula>"蓝色"</formula>
    </cfRule>
    <cfRule type="cellIs" dxfId="1842" priority="321" operator="equal">
      <formula>"绿色"</formula>
    </cfRule>
    <cfRule type="cellIs" dxfId="1841" priority="322" operator="equal">
      <formula>"黑色"</formula>
    </cfRule>
  </conditionalFormatting>
  <conditionalFormatting sqref="C109">
    <cfRule type="cellIs" dxfId="1840" priority="302" operator="equal">
      <formula>"橙色"</formula>
    </cfRule>
    <cfRule type="cellIs" dxfId="1839" priority="303" operator="equal">
      <formula>"橙色"</formula>
    </cfRule>
    <cfRule type="cellIs" dxfId="1838" priority="304" operator="equal">
      <formula>"红色"</formula>
    </cfRule>
    <cfRule type="cellIs" dxfId="1837" priority="305" operator="equal">
      <formula>"紫色"</formula>
    </cfRule>
    <cfRule type="cellIs" dxfId="1836" priority="306" operator="equal">
      <formula>"蓝色"</formula>
    </cfRule>
    <cfRule type="cellIs" dxfId="1835" priority="307" operator="equal">
      <formula>"绿色"</formula>
    </cfRule>
    <cfRule type="cellIs" dxfId="1834" priority="308" operator="equal">
      <formula>"黑色"</formula>
    </cfRule>
  </conditionalFormatting>
  <conditionalFormatting sqref="H109">
    <cfRule type="cellIs" dxfId="1833" priority="309" operator="equal">
      <formula>"橙色"</formula>
    </cfRule>
    <cfRule type="cellIs" dxfId="1832" priority="310" operator="equal">
      <formula>"橙色"</formula>
    </cfRule>
    <cfRule type="cellIs" dxfId="1831" priority="311" operator="equal">
      <formula>"红色"</formula>
    </cfRule>
    <cfRule type="cellIs" dxfId="1830" priority="312" operator="equal">
      <formula>"紫色"</formula>
    </cfRule>
    <cfRule type="cellIs" dxfId="1829" priority="313" operator="equal">
      <formula>"蓝色"</formula>
    </cfRule>
    <cfRule type="cellIs" dxfId="1828" priority="314" operator="equal">
      <formula>"绿色"</formula>
    </cfRule>
    <cfRule type="cellIs" dxfId="1827" priority="315" operator="equal">
      <formula>"黑色"</formula>
    </cfRule>
  </conditionalFormatting>
  <conditionalFormatting sqref="M109">
    <cfRule type="cellIs" dxfId="1826" priority="288" operator="equal">
      <formula>"橙色"</formula>
    </cfRule>
    <cfRule type="cellIs" dxfId="1825" priority="289" operator="equal">
      <formula>"橙色"</formula>
    </cfRule>
    <cfRule type="cellIs" dxfId="1824" priority="290" operator="equal">
      <formula>"红色"</formula>
    </cfRule>
    <cfRule type="cellIs" dxfId="1823" priority="291" operator="equal">
      <formula>"紫色"</formula>
    </cfRule>
    <cfRule type="cellIs" dxfId="1822" priority="292" operator="equal">
      <formula>"蓝色"</formula>
    </cfRule>
    <cfRule type="cellIs" dxfId="1821" priority="293" operator="equal">
      <formula>"绿色"</formula>
    </cfRule>
    <cfRule type="cellIs" dxfId="1820" priority="294" operator="equal">
      <formula>"黑色"</formula>
    </cfRule>
  </conditionalFormatting>
  <conditionalFormatting sqref="R109">
    <cfRule type="cellIs" dxfId="1819" priority="295" operator="equal">
      <formula>"橙色"</formula>
    </cfRule>
    <cfRule type="cellIs" dxfId="1818" priority="296" operator="equal">
      <formula>"橙色"</formula>
    </cfRule>
    <cfRule type="cellIs" dxfId="1817" priority="297" operator="equal">
      <formula>"红色"</formula>
    </cfRule>
    <cfRule type="cellIs" dxfId="1816" priority="298" operator="equal">
      <formula>"紫色"</formula>
    </cfRule>
    <cfRule type="cellIs" dxfId="1815" priority="299" operator="equal">
      <formula>"蓝色"</formula>
    </cfRule>
    <cfRule type="cellIs" dxfId="1814" priority="300" operator="equal">
      <formula>"绿色"</formula>
    </cfRule>
    <cfRule type="cellIs" dxfId="1813" priority="301" operator="equal">
      <formula>"黑色"</formula>
    </cfRule>
  </conditionalFormatting>
  <conditionalFormatting sqref="C135">
    <cfRule type="cellIs" dxfId="1812" priority="274" operator="equal">
      <formula>"橙色"</formula>
    </cfRule>
    <cfRule type="cellIs" dxfId="1811" priority="275" operator="equal">
      <formula>"橙色"</formula>
    </cfRule>
    <cfRule type="cellIs" dxfId="1810" priority="276" operator="equal">
      <formula>"红色"</formula>
    </cfRule>
    <cfRule type="cellIs" dxfId="1809" priority="277" operator="equal">
      <formula>"紫色"</formula>
    </cfRule>
    <cfRule type="cellIs" dxfId="1808" priority="278" operator="equal">
      <formula>"蓝色"</formula>
    </cfRule>
    <cfRule type="cellIs" dxfId="1807" priority="279" operator="equal">
      <formula>"绿色"</formula>
    </cfRule>
    <cfRule type="cellIs" dxfId="1806" priority="280" operator="equal">
      <formula>"黑色"</formula>
    </cfRule>
  </conditionalFormatting>
  <conditionalFormatting sqref="H135">
    <cfRule type="cellIs" dxfId="1805" priority="267" operator="equal">
      <formula>"橙色"</formula>
    </cfRule>
    <cfRule type="cellIs" dxfId="1804" priority="268" operator="equal">
      <formula>"橙色"</formula>
    </cfRule>
    <cfRule type="cellIs" dxfId="1803" priority="269" operator="equal">
      <formula>"红色"</formula>
    </cfRule>
    <cfRule type="cellIs" dxfId="1802" priority="270" operator="equal">
      <formula>"紫色"</formula>
    </cfRule>
    <cfRule type="cellIs" dxfId="1801" priority="271" operator="equal">
      <formula>"蓝色"</formula>
    </cfRule>
    <cfRule type="cellIs" dxfId="1800" priority="272" operator="equal">
      <formula>"绿色"</formula>
    </cfRule>
    <cfRule type="cellIs" dxfId="1799" priority="273" operator="equal">
      <formula>"黑色"</formula>
    </cfRule>
  </conditionalFormatting>
  <conditionalFormatting sqref="M135">
    <cfRule type="cellIs" dxfId="1798" priority="190" operator="equal">
      <formula>"橙色"</formula>
    </cfRule>
    <cfRule type="cellIs" dxfId="1797" priority="191" operator="equal">
      <formula>"金色"</formula>
    </cfRule>
    <cfRule type="cellIs" dxfId="1796" priority="192" operator="equal">
      <formula>"红色"</formula>
    </cfRule>
    <cfRule type="cellIs" dxfId="1795" priority="193" operator="equal">
      <formula>"紫色"</formula>
    </cfRule>
    <cfRule type="cellIs" dxfId="1794" priority="194" operator="equal">
      <formula>"蓝色"</formula>
    </cfRule>
    <cfRule type="cellIs" dxfId="1793" priority="195" operator="equal">
      <formula>"绿色"</formula>
    </cfRule>
    <cfRule type="cellIs" dxfId="1792" priority="196" operator="equal">
      <formula>"黑色"</formula>
    </cfRule>
  </conditionalFormatting>
  <conditionalFormatting sqref="R135">
    <cfRule type="cellIs" dxfId="1791" priority="246" operator="equal">
      <formula>"橙色"</formula>
    </cfRule>
    <cfRule type="cellIs" dxfId="1790" priority="247" operator="equal">
      <formula>"橙色"</formula>
    </cfRule>
    <cfRule type="cellIs" dxfId="1789" priority="248" operator="equal">
      <formula>"红色"</formula>
    </cfRule>
    <cfRule type="cellIs" dxfId="1788" priority="249" operator="equal">
      <formula>"紫色"</formula>
    </cfRule>
    <cfRule type="cellIs" dxfId="1787" priority="250" operator="equal">
      <formula>"蓝色"</formula>
    </cfRule>
    <cfRule type="cellIs" dxfId="1786" priority="251" operator="equal">
      <formula>"绿色"</formula>
    </cfRule>
    <cfRule type="cellIs" dxfId="1785" priority="252" operator="equal">
      <formula>"黑色"</formula>
    </cfRule>
  </conditionalFormatting>
  <conditionalFormatting sqref="C161">
    <cfRule type="cellIs" dxfId="1784" priority="253" operator="equal">
      <formula>"橙色"</formula>
    </cfRule>
    <cfRule type="cellIs" dxfId="1783" priority="254" operator="equal">
      <formula>"橙色"</formula>
    </cfRule>
    <cfRule type="cellIs" dxfId="1782" priority="255" operator="equal">
      <formula>"红色"</formula>
    </cfRule>
    <cfRule type="cellIs" dxfId="1781" priority="256" operator="equal">
      <formula>"紫色"</formula>
    </cfRule>
    <cfRule type="cellIs" dxfId="1780" priority="257" operator="equal">
      <formula>"蓝色"</formula>
    </cfRule>
    <cfRule type="cellIs" dxfId="1779" priority="258" operator="equal">
      <formula>"绿色"</formula>
    </cfRule>
    <cfRule type="cellIs" dxfId="1778" priority="259" operator="equal">
      <formula>"黑色"</formula>
    </cfRule>
  </conditionalFormatting>
  <conditionalFormatting sqref="H161">
    <cfRule type="cellIs" dxfId="1777" priority="232" operator="equal">
      <formula>"橙色"</formula>
    </cfRule>
    <cfRule type="cellIs" dxfId="1776" priority="233" operator="equal">
      <formula>"橙色"</formula>
    </cfRule>
    <cfRule type="cellIs" dxfId="1775" priority="234" operator="equal">
      <formula>"红色"</formula>
    </cfRule>
    <cfRule type="cellIs" dxfId="1774" priority="235" operator="equal">
      <formula>"紫色"</formula>
    </cfRule>
    <cfRule type="cellIs" dxfId="1773" priority="236" operator="equal">
      <formula>"蓝色"</formula>
    </cfRule>
    <cfRule type="cellIs" dxfId="1772" priority="237" operator="equal">
      <formula>"绿色"</formula>
    </cfRule>
    <cfRule type="cellIs" dxfId="1771" priority="238" operator="equal">
      <formula>"黑色"</formula>
    </cfRule>
  </conditionalFormatting>
  <conditionalFormatting sqref="M161">
    <cfRule type="cellIs" dxfId="1770" priority="225" operator="equal">
      <formula>"橙色"</formula>
    </cfRule>
    <cfRule type="cellIs" dxfId="1769" priority="226" operator="equal">
      <formula>"橙色"</formula>
    </cfRule>
    <cfRule type="cellIs" dxfId="1768" priority="227" operator="equal">
      <formula>"红色"</formula>
    </cfRule>
    <cfRule type="cellIs" dxfId="1767" priority="228" operator="equal">
      <formula>"紫色"</formula>
    </cfRule>
    <cfRule type="cellIs" dxfId="1766" priority="229" operator="equal">
      <formula>"蓝色"</formula>
    </cfRule>
    <cfRule type="cellIs" dxfId="1765" priority="230" operator="equal">
      <formula>"绿色"</formula>
    </cfRule>
    <cfRule type="cellIs" dxfId="1764" priority="231" operator="equal">
      <formula>"黑色"</formula>
    </cfRule>
  </conditionalFormatting>
  <conditionalFormatting sqref="R161">
    <cfRule type="cellIs" dxfId="1763" priority="218" operator="equal">
      <formula>"橙色"</formula>
    </cfRule>
    <cfRule type="cellIs" dxfId="1762" priority="219" operator="equal">
      <formula>"橙色"</formula>
    </cfRule>
    <cfRule type="cellIs" dxfId="1761" priority="220" operator="equal">
      <formula>"红色"</formula>
    </cfRule>
    <cfRule type="cellIs" dxfId="1760" priority="221" operator="equal">
      <formula>"紫色"</formula>
    </cfRule>
    <cfRule type="cellIs" dxfId="1759" priority="222" operator="equal">
      <formula>"蓝色"</formula>
    </cfRule>
    <cfRule type="cellIs" dxfId="1758" priority="223" operator="equal">
      <formula>"绿色"</formula>
    </cfRule>
    <cfRule type="cellIs" dxfId="1757" priority="224" operator="equal">
      <formula>"黑色"</formula>
    </cfRule>
  </conditionalFormatting>
  <conditionalFormatting sqref="C187">
    <cfRule type="cellIs" dxfId="1756" priority="176" operator="equal">
      <formula>"金色"</formula>
    </cfRule>
    <cfRule type="cellIs" dxfId="1755" priority="177" operator="equal">
      <formula>"橙色"</formula>
    </cfRule>
    <cfRule type="cellIs" dxfId="1754" priority="178" operator="equal">
      <formula>"红色"</formula>
    </cfRule>
    <cfRule type="cellIs" dxfId="1753" priority="179" operator="equal">
      <formula>"紫色"</formula>
    </cfRule>
    <cfRule type="cellIs" dxfId="1752" priority="180" operator="equal">
      <formula>"蓝色"</formula>
    </cfRule>
    <cfRule type="cellIs" dxfId="1751" priority="181" operator="equal">
      <formula>"绿色"</formula>
    </cfRule>
    <cfRule type="cellIs" dxfId="1750" priority="182" operator="equal">
      <formula>"黑色"</formula>
    </cfRule>
  </conditionalFormatting>
  <conditionalFormatting sqref="H187">
    <cfRule type="cellIs" dxfId="1749" priority="204" operator="equal">
      <formula>"橙色"</formula>
    </cfRule>
    <cfRule type="cellIs" dxfId="1748" priority="205" operator="equal">
      <formula>"橙色"</formula>
    </cfRule>
    <cfRule type="cellIs" dxfId="1747" priority="206" operator="equal">
      <formula>"红色"</formula>
    </cfRule>
    <cfRule type="cellIs" dxfId="1746" priority="207" operator="equal">
      <formula>"紫色"</formula>
    </cfRule>
    <cfRule type="cellIs" dxfId="1745" priority="208" operator="equal">
      <formula>"蓝色"</formula>
    </cfRule>
    <cfRule type="cellIs" dxfId="1744" priority="209" operator="equal">
      <formula>"绿色"</formula>
    </cfRule>
    <cfRule type="cellIs" dxfId="1743" priority="210" operator="equal">
      <formula>"黑色"</formula>
    </cfRule>
  </conditionalFormatting>
  <conditionalFormatting sqref="M187">
    <cfRule type="cellIs" dxfId="1742" priority="183" operator="equal">
      <formula>"橙色"</formula>
    </cfRule>
    <cfRule type="cellIs" dxfId="1741" priority="184" operator="equal">
      <formula>"橙色"</formula>
    </cfRule>
    <cfRule type="cellIs" dxfId="1740" priority="185" operator="equal">
      <formula>"红色"</formula>
    </cfRule>
    <cfRule type="cellIs" dxfId="1739" priority="186" operator="equal">
      <formula>"紫色"</formula>
    </cfRule>
    <cfRule type="cellIs" dxfId="1738" priority="187" operator="equal">
      <formula>"蓝色"</formula>
    </cfRule>
    <cfRule type="cellIs" dxfId="1737" priority="188" operator="equal">
      <formula>"绿色"</formula>
    </cfRule>
    <cfRule type="cellIs" dxfId="1736" priority="189" operator="equal">
      <formula>"黑色"</formula>
    </cfRule>
  </conditionalFormatting>
  <conditionalFormatting sqref="R187">
    <cfRule type="cellIs" dxfId="1735" priority="169" operator="equal">
      <formula>"金色"</formula>
    </cfRule>
    <cfRule type="cellIs" dxfId="1734" priority="170" operator="equal">
      <formula>"橙色"</formula>
    </cfRule>
    <cfRule type="cellIs" dxfId="1733" priority="171" operator="equal">
      <formula>"红色"</formula>
    </cfRule>
    <cfRule type="cellIs" dxfId="1732" priority="172" operator="equal">
      <formula>"紫色"</formula>
    </cfRule>
    <cfRule type="cellIs" dxfId="1731" priority="173" operator="equal">
      <formula>"蓝色"</formula>
    </cfRule>
    <cfRule type="cellIs" dxfId="1730" priority="174" operator="equal">
      <formula>"绿色"</formula>
    </cfRule>
    <cfRule type="cellIs" dxfId="1729" priority="175" operator="equal">
      <formula>"黑色"</formula>
    </cfRule>
  </conditionalFormatting>
  <conditionalFormatting sqref="C213">
    <cfRule type="cellIs" dxfId="1728" priority="162" operator="equal">
      <formula>"金色"</formula>
    </cfRule>
    <cfRule type="cellIs" dxfId="1727" priority="163" operator="equal">
      <formula>"橙色"</formula>
    </cfRule>
    <cfRule type="cellIs" dxfId="1726" priority="164" operator="equal">
      <formula>"红色"</formula>
    </cfRule>
    <cfRule type="cellIs" dxfId="1725" priority="165" operator="equal">
      <formula>"紫色"</formula>
    </cfRule>
    <cfRule type="cellIs" dxfId="1724" priority="166" operator="equal">
      <formula>"蓝色"</formula>
    </cfRule>
    <cfRule type="cellIs" dxfId="1723" priority="167" operator="equal">
      <formula>"绿色"</formula>
    </cfRule>
    <cfRule type="cellIs" dxfId="1722" priority="168" operator="equal">
      <formula>"黑色"</formula>
    </cfRule>
  </conditionalFormatting>
  <conditionalFormatting sqref="H213">
    <cfRule type="cellIs" dxfId="1721" priority="155" operator="equal">
      <formula>"橙色"</formula>
    </cfRule>
    <cfRule type="cellIs" dxfId="1720" priority="156" operator="equal">
      <formula>"橙色"</formula>
    </cfRule>
    <cfRule type="cellIs" dxfId="1719" priority="157" operator="equal">
      <formula>"红色"</formula>
    </cfRule>
    <cfRule type="cellIs" dxfId="1718" priority="158" operator="equal">
      <formula>"紫色"</formula>
    </cfRule>
    <cfRule type="cellIs" dxfId="1717" priority="159" operator="equal">
      <formula>"蓝色"</formula>
    </cfRule>
    <cfRule type="cellIs" dxfId="1716" priority="160" operator="equal">
      <formula>"绿色"</formula>
    </cfRule>
    <cfRule type="cellIs" dxfId="1715" priority="161" operator="equal">
      <formula>"黑色"</formula>
    </cfRule>
  </conditionalFormatting>
  <conditionalFormatting sqref="M213">
    <cfRule type="cellIs" dxfId="1714" priority="148" operator="equal">
      <formula>"橙色"</formula>
    </cfRule>
    <cfRule type="cellIs" dxfId="1713" priority="149" operator="equal">
      <formula>"橙色"</formula>
    </cfRule>
    <cfRule type="cellIs" dxfId="1712" priority="150" operator="equal">
      <formula>"红色"</formula>
    </cfRule>
    <cfRule type="cellIs" dxfId="1711" priority="151" operator="equal">
      <formula>"紫色"</formula>
    </cfRule>
    <cfRule type="cellIs" dxfId="1710" priority="152" operator="equal">
      <formula>"蓝色"</formula>
    </cfRule>
    <cfRule type="cellIs" dxfId="1709" priority="153" operator="equal">
      <formula>"绿色"</formula>
    </cfRule>
    <cfRule type="cellIs" dxfId="1708" priority="154" operator="equal">
      <formula>"黑色"</formula>
    </cfRule>
  </conditionalFormatting>
  <conditionalFormatting sqref="R213">
    <cfRule type="cellIs" dxfId="1707" priority="141" operator="equal">
      <formula>"橙色"</formula>
    </cfRule>
    <cfRule type="cellIs" dxfId="1706" priority="142" operator="equal">
      <formula>"橙色"</formula>
    </cfRule>
    <cfRule type="cellIs" dxfId="1705" priority="143" operator="equal">
      <formula>"红色"</formula>
    </cfRule>
    <cfRule type="cellIs" dxfId="1704" priority="144" operator="equal">
      <formula>"紫色"</formula>
    </cfRule>
    <cfRule type="cellIs" dxfId="1703" priority="145" operator="equal">
      <formula>"蓝色"</formula>
    </cfRule>
    <cfRule type="cellIs" dxfId="1702" priority="146" operator="equal">
      <formula>"绿色"</formula>
    </cfRule>
    <cfRule type="cellIs" dxfId="1701" priority="147" operator="equal">
      <formula>"黑色"</formula>
    </cfRule>
  </conditionalFormatting>
  <conditionalFormatting sqref="C239">
    <cfRule type="cellIs" dxfId="1700" priority="106" operator="equal">
      <formula>"橙色"</formula>
    </cfRule>
    <cfRule type="cellIs" dxfId="1699" priority="107" operator="equal">
      <formula>"橙色"</formula>
    </cfRule>
    <cfRule type="cellIs" dxfId="1698" priority="108" operator="equal">
      <formula>"红色"</formula>
    </cfRule>
    <cfRule type="cellIs" dxfId="1697" priority="109" operator="equal">
      <formula>"紫色"</formula>
    </cfRule>
    <cfRule type="cellIs" dxfId="1696" priority="110" operator="equal">
      <formula>"蓝色"</formula>
    </cfRule>
    <cfRule type="cellIs" dxfId="1695" priority="111" operator="equal">
      <formula>"绿色"</formula>
    </cfRule>
    <cfRule type="cellIs" dxfId="1694" priority="112" operator="equal">
      <formula>"黑色"</formula>
    </cfRule>
  </conditionalFormatting>
  <conditionalFormatting sqref="H239">
    <cfRule type="cellIs" dxfId="1693" priority="99" operator="equal">
      <formula>"橙色"</formula>
    </cfRule>
    <cfRule type="cellIs" dxfId="1692" priority="100" operator="equal">
      <formula>"橙色"</formula>
    </cfRule>
    <cfRule type="cellIs" dxfId="1691" priority="101" operator="equal">
      <formula>"红色"</formula>
    </cfRule>
    <cfRule type="cellIs" dxfId="1690" priority="102" operator="equal">
      <formula>"紫色"</formula>
    </cfRule>
    <cfRule type="cellIs" dxfId="1689" priority="103" operator="equal">
      <formula>"蓝色"</formula>
    </cfRule>
    <cfRule type="cellIs" dxfId="1688" priority="104" operator="equal">
      <formula>"绿色"</formula>
    </cfRule>
    <cfRule type="cellIs" dxfId="1687" priority="105" operator="equal">
      <formula>"黑色"</formula>
    </cfRule>
  </conditionalFormatting>
  <conditionalFormatting sqref="M239">
    <cfRule type="cellIs" dxfId="1686" priority="92" operator="equal">
      <formula>"橙色"</formula>
    </cfRule>
    <cfRule type="cellIs" dxfId="1685" priority="93" operator="equal">
      <formula>"橙色"</formula>
    </cfRule>
    <cfRule type="cellIs" dxfId="1684" priority="94" operator="equal">
      <formula>"红色"</formula>
    </cfRule>
    <cfRule type="cellIs" dxfId="1683" priority="95" operator="equal">
      <formula>"紫色"</formula>
    </cfRule>
    <cfRule type="cellIs" dxfId="1682" priority="96" operator="equal">
      <formula>"蓝色"</formula>
    </cfRule>
    <cfRule type="cellIs" dxfId="1681" priority="97" operator="equal">
      <formula>"绿色"</formula>
    </cfRule>
    <cfRule type="cellIs" dxfId="1680" priority="98" operator="equal">
      <formula>"黑色"</formula>
    </cfRule>
  </conditionalFormatting>
  <conditionalFormatting sqref="R239">
    <cfRule type="cellIs" dxfId="1679" priority="85" operator="equal">
      <formula>"橙色"</formula>
    </cfRule>
    <cfRule type="cellIs" dxfId="1678" priority="86" operator="equal">
      <formula>"橙色"</formula>
    </cfRule>
    <cfRule type="cellIs" dxfId="1677" priority="87" operator="equal">
      <formula>"红色"</formula>
    </cfRule>
    <cfRule type="cellIs" dxfId="1676" priority="88" operator="equal">
      <formula>"紫色"</formula>
    </cfRule>
    <cfRule type="cellIs" dxfId="1675" priority="89" operator="equal">
      <formula>"蓝色"</formula>
    </cfRule>
    <cfRule type="cellIs" dxfId="1674" priority="90" operator="equal">
      <formula>"绿色"</formula>
    </cfRule>
    <cfRule type="cellIs" dxfId="1673" priority="91" operator="equal">
      <formula>"黑色"</formula>
    </cfRule>
  </conditionalFormatting>
  <conditionalFormatting sqref="C265">
    <cfRule type="cellIs" dxfId="1672" priority="127" operator="equal">
      <formula>"橙色"</formula>
    </cfRule>
    <cfRule type="cellIs" dxfId="1671" priority="128" operator="equal">
      <formula>"橙色"</formula>
    </cfRule>
    <cfRule type="cellIs" dxfId="1670" priority="129" operator="equal">
      <formula>"红色"</formula>
    </cfRule>
    <cfRule type="cellIs" dxfId="1669" priority="130" operator="equal">
      <formula>"紫色"</formula>
    </cfRule>
    <cfRule type="cellIs" dxfId="1668" priority="131" operator="equal">
      <formula>"蓝色"</formula>
    </cfRule>
    <cfRule type="cellIs" dxfId="1667" priority="132" operator="equal">
      <formula>"绿色"</formula>
    </cfRule>
    <cfRule type="cellIs" dxfId="1666" priority="133" operator="equal">
      <formula>"黑色"</formula>
    </cfRule>
  </conditionalFormatting>
  <conditionalFormatting sqref="H265">
    <cfRule type="cellIs" dxfId="1665" priority="120" operator="equal">
      <formula>"橙色"</formula>
    </cfRule>
    <cfRule type="cellIs" dxfId="1664" priority="121" operator="equal">
      <formula>"橙色"</formula>
    </cfRule>
    <cfRule type="cellIs" dxfId="1663" priority="122" operator="equal">
      <formula>"红色"</formula>
    </cfRule>
    <cfRule type="cellIs" dxfId="1662" priority="123" operator="equal">
      <formula>"紫色"</formula>
    </cfRule>
    <cfRule type="cellIs" dxfId="1661" priority="124" operator="equal">
      <formula>"蓝色"</formula>
    </cfRule>
    <cfRule type="cellIs" dxfId="1660" priority="125" operator="equal">
      <formula>"绿色"</formula>
    </cfRule>
    <cfRule type="cellIs" dxfId="1659" priority="126" operator="equal">
      <formula>"黑色"</formula>
    </cfRule>
  </conditionalFormatting>
  <conditionalFormatting sqref="M265">
    <cfRule type="cellIs" dxfId="1658" priority="113" operator="equal">
      <formula>"橙色"</formula>
    </cfRule>
    <cfRule type="cellIs" dxfId="1657" priority="114" operator="equal">
      <formula>"橙色"</formula>
    </cfRule>
    <cfRule type="cellIs" dxfId="1656" priority="115" operator="equal">
      <formula>"红色"</formula>
    </cfRule>
    <cfRule type="cellIs" dxfId="1655" priority="116" operator="equal">
      <formula>"紫色"</formula>
    </cfRule>
    <cfRule type="cellIs" dxfId="1654" priority="117" operator="equal">
      <formula>"蓝色"</formula>
    </cfRule>
    <cfRule type="cellIs" dxfId="1653" priority="118" operator="equal">
      <formula>"绿色"</formula>
    </cfRule>
    <cfRule type="cellIs" dxfId="1652" priority="119" operator="equal">
      <formula>"黑色"</formula>
    </cfRule>
  </conditionalFormatting>
  <conditionalFormatting sqref="R265">
    <cfRule type="cellIs" dxfId="1651" priority="78" operator="equal">
      <formula>"橙色"</formula>
    </cfRule>
    <cfRule type="cellIs" dxfId="1650" priority="79" operator="equal">
      <formula>"橙色"</formula>
    </cfRule>
    <cfRule type="cellIs" dxfId="1649" priority="80" operator="equal">
      <formula>"红色"</formula>
    </cfRule>
    <cfRule type="cellIs" dxfId="1648" priority="81" operator="equal">
      <formula>"紫色"</formula>
    </cfRule>
    <cfRule type="cellIs" dxfId="1647" priority="82" operator="equal">
      <formula>"蓝色"</formula>
    </cfRule>
    <cfRule type="cellIs" dxfId="1646" priority="83" operator="equal">
      <formula>"绿色"</formula>
    </cfRule>
    <cfRule type="cellIs" dxfId="1645" priority="84" operator="equal">
      <formula>"黑色"</formula>
    </cfRule>
  </conditionalFormatting>
  <conditionalFormatting sqref="C291">
    <cfRule type="cellIs" dxfId="1644" priority="134" operator="equal">
      <formula>"橙色"</formula>
    </cfRule>
    <cfRule type="cellIs" dxfId="1643" priority="135" operator="equal">
      <formula>"橙色"</formula>
    </cfRule>
    <cfRule type="cellIs" dxfId="1642" priority="136" operator="equal">
      <formula>"红色"</formula>
    </cfRule>
    <cfRule type="cellIs" dxfId="1641" priority="137" operator="equal">
      <formula>"紫色"</formula>
    </cfRule>
    <cfRule type="cellIs" dxfId="1640" priority="138" operator="equal">
      <formula>"蓝色"</formula>
    </cfRule>
    <cfRule type="cellIs" dxfId="1639" priority="139" operator="equal">
      <formula>"绿色"</formula>
    </cfRule>
    <cfRule type="cellIs" dxfId="1638" priority="140" operator="equal">
      <formula>"黑色"</formula>
    </cfRule>
  </conditionalFormatting>
  <conditionalFormatting sqref="H291">
    <cfRule type="cellIs" dxfId="1637" priority="71" operator="equal">
      <formula>"橙色"</formula>
    </cfRule>
    <cfRule type="cellIs" dxfId="1636" priority="72" operator="equal">
      <formula>"橙色"</formula>
    </cfRule>
    <cfRule type="cellIs" dxfId="1635" priority="73" operator="equal">
      <formula>"红色"</formula>
    </cfRule>
    <cfRule type="cellIs" dxfId="1634" priority="74" operator="equal">
      <formula>"紫色"</formula>
    </cfRule>
    <cfRule type="cellIs" dxfId="1633" priority="75" operator="equal">
      <formula>"蓝色"</formula>
    </cfRule>
    <cfRule type="cellIs" dxfId="1632" priority="76" operator="equal">
      <formula>"绿色"</formula>
    </cfRule>
    <cfRule type="cellIs" dxfId="1631" priority="77" operator="equal">
      <formula>"黑色"</formula>
    </cfRule>
  </conditionalFormatting>
  <conditionalFormatting sqref="M291">
    <cfRule type="cellIs" dxfId="1630" priority="64" operator="equal">
      <formula>"橙色"</formula>
    </cfRule>
    <cfRule type="cellIs" dxfId="1629" priority="65" operator="equal">
      <formula>"橙色"</formula>
    </cfRule>
    <cfRule type="cellIs" dxfId="1628" priority="66" operator="equal">
      <formula>"红色"</formula>
    </cfRule>
    <cfRule type="cellIs" dxfId="1627" priority="67" operator="equal">
      <formula>"紫色"</formula>
    </cfRule>
    <cfRule type="cellIs" dxfId="1626" priority="68" operator="equal">
      <formula>"蓝色"</formula>
    </cfRule>
    <cfRule type="cellIs" dxfId="1625" priority="69" operator="equal">
      <formula>"绿色"</formula>
    </cfRule>
    <cfRule type="cellIs" dxfId="1624" priority="70" operator="equal">
      <formula>"黑色"</formula>
    </cfRule>
  </conditionalFormatting>
  <conditionalFormatting sqref="R291">
    <cfRule type="cellIs" dxfId="1623" priority="57" operator="equal">
      <formula>"橙色"</formula>
    </cfRule>
    <cfRule type="cellIs" dxfId="1622" priority="58" operator="equal">
      <formula>"橙色"</formula>
    </cfRule>
    <cfRule type="cellIs" dxfId="1621" priority="59" operator="equal">
      <formula>"红色"</formula>
    </cfRule>
    <cfRule type="cellIs" dxfId="1620" priority="60" operator="equal">
      <formula>"紫色"</formula>
    </cfRule>
    <cfRule type="cellIs" dxfId="1619" priority="61" operator="equal">
      <formula>"蓝色"</formula>
    </cfRule>
    <cfRule type="cellIs" dxfId="1618" priority="62" operator="equal">
      <formula>"绿色"</formula>
    </cfRule>
    <cfRule type="cellIs" dxfId="1617" priority="63" operator="equal">
      <formula>"黑色"</formula>
    </cfRule>
  </conditionalFormatting>
  <conditionalFormatting sqref="C317">
    <cfRule type="cellIs" dxfId="1616" priority="50" operator="equal">
      <formula>"橙色"</formula>
    </cfRule>
    <cfRule type="cellIs" dxfId="1615" priority="51" operator="equal">
      <formula>"橙色"</formula>
    </cfRule>
    <cfRule type="cellIs" dxfId="1614" priority="52" operator="equal">
      <formula>"红色"</formula>
    </cfRule>
    <cfRule type="cellIs" dxfId="1613" priority="53" operator="equal">
      <formula>"紫色"</formula>
    </cfRule>
    <cfRule type="cellIs" dxfId="1612" priority="54" operator="equal">
      <formula>"蓝色"</formula>
    </cfRule>
    <cfRule type="cellIs" dxfId="1611" priority="55" operator="equal">
      <formula>"绿色"</formula>
    </cfRule>
    <cfRule type="cellIs" dxfId="1610" priority="56" operator="equal">
      <formula>"黑色"</formula>
    </cfRule>
  </conditionalFormatting>
  <conditionalFormatting sqref="H317">
    <cfRule type="cellIs" dxfId="1609" priority="43" operator="equal">
      <formula>"橙色"</formula>
    </cfRule>
    <cfRule type="cellIs" dxfId="1608" priority="44" operator="equal">
      <formula>"橙色"</formula>
    </cfRule>
    <cfRule type="cellIs" dxfId="1607" priority="45" operator="equal">
      <formula>"红色"</formula>
    </cfRule>
    <cfRule type="cellIs" dxfId="1606" priority="46" operator="equal">
      <formula>"紫色"</formula>
    </cfRule>
    <cfRule type="cellIs" dxfId="1605" priority="47" operator="equal">
      <formula>"蓝色"</formula>
    </cfRule>
    <cfRule type="cellIs" dxfId="1604" priority="48" operator="equal">
      <formula>"绿色"</formula>
    </cfRule>
    <cfRule type="cellIs" dxfId="1603" priority="49" operator="equal">
      <formula>"黑色"</formula>
    </cfRule>
  </conditionalFormatting>
  <conditionalFormatting sqref="M317">
    <cfRule type="cellIs" dxfId="1602" priority="29" operator="equal">
      <formula>"金色"</formula>
    </cfRule>
    <cfRule type="cellIs" dxfId="1601" priority="30" operator="equal">
      <formula>"橙色"</formula>
    </cfRule>
    <cfRule type="cellIs" dxfId="1600" priority="31" operator="equal">
      <formula>"红色"</formula>
    </cfRule>
    <cfRule type="cellIs" dxfId="1599" priority="32" operator="equal">
      <formula>"紫色"</formula>
    </cfRule>
    <cfRule type="cellIs" dxfId="1598" priority="33" operator="equal">
      <formula>"蓝色"</formula>
    </cfRule>
    <cfRule type="cellIs" dxfId="1597" priority="34" operator="equal">
      <formula>"绿色"</formula>
    </cfRule>
    <cfRule type="cellIs" dxfId="1596" priority="35" operator="equal">
      <formula>"黑色"</formula>
    </cfRule>
  </conditionalFormatting>
  <conditionalFormatting sqref="R317">
    <cfRule type="cellIs" dxfId="1595" priority="22" operator="equal">
      <formula>"橙色"</formula>
    </cfRule>
    <cfRule type="cellIs" dxfId="1594" priority="23" operator="equal">
      <formula>"橙色"</formula>
    </cfRule>
    <cfRule type="cellIs" dxfId="1593" priority="24" operator="equal">
      <formula>"红色"</formula>
    </cfRule>
    <cfRule type="cellIs" dxfId="1592" priority="25" operator="equal">
      <formula>"紫色"</formula>
    </cfRule>
    <cfRule type="cellIs" dxfId="1591" priority="26" operator="equal">
      <formula>"蓝色"</formula>
    </cfRule>
    <cfRule type="cellIs" dxfId="1590" priority="27" operator="equal">
      <formula>"绿色"</formula>
    </cfRule>
    <cfRule type="cellIs" dxfId="1589" priority="28" operator="equal">
      <formula>"黑色"</formula>
    </cfRule>
  </conditionalFormatting>
  <conditionalFormatting sqref="C343">
    <cfRule type="cellIs" dxfId="1588" priority="15" operator="equal">
      <formula>"橙色"</formula>
    </cfRule>
    <cfRule type="cellIs" dxfId="1587" priority="16" operator="equal">
      <formula>"橙色"</formula>
    </cfRule>
    <cfRule type="cellIs" dxfId="1586" priority="17" operator="equal">
      <formula>"红色"</formula>
    </cfRule>
    <cfRule type="cellIs" dxfId="1585" priority="18" operator="equal">
      <formula>"紫色"</formula>
    </cfRule>
    <cfRule type="cellIs" dxfId="1584" priority="19" operator="equal">
      <formula>"蓝色"</formula>
    </cfRule>
    <cfRule type="cellIs" dxfId="1583" priority="20" operator="equal">
      <formula>"绿色"</formula>
    </cfRule>
    <cfRule type="cellIs" dxfId="1582" priority="21" operator="equal">
      <formula>"黑色"</formula>
    </cfRule>
  </conditionalFormatting>
  <conditionalFormatting sqref="H343">
    <cfRule type="cellIs" dxfId="1581" priority="8" operator="equal">
      <formula>"橙色"</formula>
    </cfRule>
    <cfRule type="cellIs" dxfId="1580" priority="9" operator="equal">
      <formula>"橙色"</formula>
    </cfRule>
    <cfRule type="cellIs" dxfId="1579" priority="10" operator="equal">
      <formula>"红色"</formula>
    </cfRule>
    <cfRule type="cellIs" dxfId="1578" priority="11" operator="equal">
      <formula>"紫色"</formula>
    </cfRule>
    <cfRule type="cellIs" dxfId="1577" priority="12" operator="equal">
      <formula>"蓝色"</formula>
    </cfRule>
    <cfRule type="cellIs" dxfId="1576" priority="13" operator="equal">
      <formula>"绿色"</formula>
    </cfRule>
    <cfRule type="cellIs" dxfId="1575" priority="14" operator="equal">
      <formula>"黑色"</formula>
    </cfRule>
  </conditionalFormatting>
  <conditionalFormatting sqref="M343">
    <cfRule type="cellIs" dxfId="1574" priority="1" operator="equal">
      <formula>"橙色"</formula>
    </cfRule>
    <cfRule type="cellIs" dxfId="1573" priority="2" operator="equal">
      <formula>"橙色"</formula>
    </cfRule>
    <cfRule type="cellIs" dxfId="1572" priority="3" operator="equal">
      <formula>"红色"</formula>
    </cfRule>
    <cfRule type="cellIs" dxfId="1571" priority="4" operator="equal">
      <formula>"紫色"</formula>
    </cfRule>
    <cfRule type="cellIs" dxfId="1570" priority="5" operator="equal">
      <formula>"蓝色"</formula>
    </cfRule>
    <cfRule type="cellIs" dxfId="1569" priority="6" operator="equal">
      <formula>"绿色"</formula>
    </cfRule>
    <cfRule type="cellIs" dxfId="156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M315 R315 C341 H341 M341" xr:uid="{00000000-0002-0000-02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N315 S315 D341 I341 N341" xr:uid="{00000000-0002-0000-02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O315 T315 E341 J341 O341" xr:uid="{00000000-0002-0000-0200-000002000000}"/>
    <dataValidation type="list" allowBlank="1" showInputMessage="1" showErrorMessage="1" sqref="E4 J4 O4 T4 E30 J30 O30 T30 E56 J56 O56 T56 E82 J82 O82 T82 E108 J108 O108 T108 E134 J134 O134 T134 E160 J160 O160 T160 E186 J186 O186 T186 E212 J212 O212 T212 E238 J238 O238 T238 E264 J264 O264 T264 E290 J290 O290 T290 E316 J316 O316 T316 E342 J342 O342" xr:uid="{00000000-0002-0000-02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155"/>
  <sheetViews>
    <sheetView topLeftCell="A106" workbookViewId="0">
      <selection activeCell="C132" sqref="C132"/>
    </sheetView>
  </sheetViews>
  <sheetFormatPr defaultColWidth="8.875" defaultRowHeight="12" customHeight="1" x14ac:dyDescent="0.15"/>
  <cols>
    <col min="1" max="16384" width="8.875" style="1"/>
  </cols>
  <sheetData>
    <row r="2" spans="2:20" ht="12" customHeight="1" x14ac:dyDescent="0.15">
      <c r="B2" s="2" t="s">
        <v>364</v>
      </c>
      <c r="C2" s="3" t="s">
        <v>44</v>
      </c>
      <c r="D2" s="4" t="s">
        <v>365</v>
      </c>
      <c r="E2" s="5" t="str">
        <f>E3</f>
        <v>拳套</v>
      </c>
      <c r="G2" s="2" t="s">
        <v>364</v>
      </c>
      <c r="H2" s="3" t="s">
        <v>71</v>
      </c>
      <c r="I2" s="4" t="s">
        <v>365</v>
      </c>
      <c r="J2" s="5" t="str">
        <f>J3</f>
        <v>拳套</v>
      </c>
      <c r="L2" s="2" t="s">
        <v>364</v>
      </c>
      <c r="M2" s="3" t="s">
        <v>161</v>
      </c>
      <c r="N2" s="4" t="s">
        <v>365</v>
      </c>
      <c r="O2" s="5" t="str">
        <f>O3</f>
        <v>拳套</v>
      </c>
      <c r="Q2" s="2" t="s">
        <v>364</v>
      </c>
      <c r="R2" s="3" t="s">
        <v>197</v>
      </c>
      <c r="S2" s="4" t="s">
        <v>365</v>
      </c>
      <c r="T2" s="5" t="str">
        <f>T3</f>
        <v>拳套</v>
      </c>
    </row>
    <row r="3" spans="2:20" ht="12" customHeight="1" x14ac:dyDescent="0.15">
      <c r="B3" s="6" t="s">
        <v>366</v>
      </c>
      <c r="C3" s="7" t="s">
        <v>367</v>
      </c>
      <c r="D3" s="7" t="s">
        <v>687</v>
      </c>
      <c r="E3" s="8" t="s">
        <v>3</v>
      </c>
      <c r="G3" s="6" t="s">
        <v>366</v>
      </c>
      <c r="H3" s="7" t="s">
        <v>367</v>
      </c>
      <c r="I3" s="7" t="s">
        <v>687</v>
      </c>
      <c r="J3" s="8" t="s">
        <v>3</v>
      </c>
      <c r="L3" s="6" t="s">
        <v>366</v>
      </c>
      <c r="M3" s="7" t="s">
        <v>367</v>
      </c>
      <c r="N3" s="7" t="s">
        <v>687</v>
      </c>
      <c r="O3" s="8" t="s">
        <v>3</v>
      </c>
      <c r="Q3" s="6" t="s">
        <v>366</v>
      </c>
      <c r="R3" s="7" t="s">
        <v>367</v>
      </c>
      <c r="S3" s="7" t="s">
        <v>687</v>
      </c>
      <c r="T3" s="8" t="s">
        <v>3</v>
      </c>
    </row>
    <row r="4" spans="2:20" ht="12" customHeight="1" x14ac:dyDescent="0.15">
      <c r="B4" s="6" t="s">
        <v>370</v>
      </c>
      <c r="C4" s="9" t="str">
        <f>IF(E4/10&lt;1,"",E4/10&amp;"D5")&amp;IF(E5/5&lt;1,"","+"&amp;INT(E5/5))</f>
        <v>10D5+4</v>
      </c>
      <c r="D4" s="10" t="s">
        <v>371</v>
      </c>
      <c r="E4" s="11">
        <v>100</v>
      </c>
      <c r="G4" s="6" t="s">
        <v>370</v>
      </c>
      <c r="H4" s="9" t="str">
        <f>IF(J4/10&lt;1,"",J4/10&amp;"D5")&amp;IF(J5/5&lt;1,"","+"&amp;INT(J5/5))</f>
        <v>12D5+8</v>
      </c>
      <c r="I4" s="10" t="s">
        <v>371</v>
      </c>
      <c r="J4" s="11">
        <v>120</v>
      </c>
      <c r="L4" s="6" t="s">
        <v>370</v>
      </c>
      <c r="M4" s="9" t="str">
        <f>IF(O4/10&lt;1,"",O4/10&amp;"D5")&amp;IF(O5/5&lt;1,"","+"&amp;INT(O5/5))</f>
        <v>23D5+20</v>
      </c>
      <c r="N4" s="10" t="s">
        <v>371</v>
      </c>
      <c r="O4" s="11">
        <v>230</v>
      </c>
      <c r="Q4" s="6" t="s">
        <v>370</v>
      </c>
      <c r="R4" s="9" t="str">
        <f>IF(T4/10&lt;1,"",T4/10&amp;"D5")&amp;IF(T5/5&lt;1,"","+"&amp;INT(T5/5))</f>
        <v>32D5+16</v>
      </c>
      <c r="S4" s="10" t="s">
        <v>371</v>
      </c>
      <c r="T4" s="11">
        <v>320</v>
      </c>
    </row>
    <row r="5" spans="2:20" ht="12" customHeight="1" x14ac:dyDescent="0.15">
      <c r="B5" s="6" t="s">
        <v>372</v>
      </c>
      <c r="C5" s="12" t="str">
        <f>LOOKUP(C6,{0,201,401,601,901,1201,1501;"黑色","绿色","蓝色","紫色","红色","橙色","金色"})</f>
        <v>黑色</v>
      </c>
      <c r="D5" s="10" t="s">
        <v>373</v>
      </c>
      <c r="E5" s="13">
        <v>20</v>
      </c>
      <c r="G5" s="6" t="s">
        <v>372</v>
      </c>
      <c r="H5" s="12" t="str">
        <f>LOOKUP(H6,{0,201,401,601,901,1201,1501;"黑色","绿色","蓝色","紫色","红色","橙色","金色"})</f>
        <v>绿色</v>
      </c>
      <c r="I5" s="10" t="s">
        <v>373</v>
      </c>
      <c r="J5" s="13">
        <v>40</v>
      </c>
      <c r="L5" s="6" t="s">
        <v>372</v>
      </c>
      <c r="M5" s="12" t="str">
        <f>LOOKUP(M6,{0,201,401,601,901,1201,1501;"黑色","绿色","蓝色","紫色","红色","橙色","金色"})</f>
        <v>蓝色</v>
      </c>
      <c r="N5" s="10" t="s">
        <v>373</v>
      </c>
      <c r="O5" s="13">
        <v>100</v>
      </c>
      <c r="Q5" s="6" t="s">
        <v>372</v>
      </c>
      <c r="R5" s="12" t="str">
        <f>LOOKUP(R6,{0,201,401,601,901,1201,1501;"黑色","绿色","蓝色","紫色","红色","橙色","金色"})</f>
        <v>紫色</v>
      </c>
      <c r="S5" s="10" t="s">
        <v>373</v>
      </c>
      <c r="T5" s="13">
        <v>80</v>
      </c>
    </row>
    <row r="6" spans="2:20" ht="12" customHeight="1" x14ac:dyDescent="0.15">
      <c r="B6" s="6" t="s">
        <v>374</v>
      </c>
      <c r="C6" s="12">
        <f>C14+E4</f>
        <v>100</v>
      </c>
      <c r="D6" s="10" t="s">
        <v>375</v>
      </c>
      <c r="E6" s="13">
        <v>4</v>
      </c>
      <c r="G6" s="6" t="s">
        <v>374</v>
      </c>
      <c r="H6" s="12">
        <f>H14+J4</f>
        <v>220</v>
      </c>
      <c r="I6" s="10" t="s">
        <v>375</v>
      </c>
      <c r="J6" s="13">
        <v>3</v>
      </c>
      <c r="L6" s="6" t="s">
        <v>374</v>
      </c>
      <c r="M6" s="12">
        <f>M14+O4</f>
        <v>530</v>
      </c>
      <c r="N6" s="10" t="s">
        <v>375</v>
      </c>
      <c r="O6" s="13">
        <v>4</v>
      </c>
      <c r="Q6" s="6" t="s">
        <v>374</v>
      </c>
      <c r="R6" s="12">
        <f>R14+T4</f>
        <v>620</v>
      </c>
      <c r="S6" s="10" t="s">
        <v>375</v>
      </c>
      <c r="T6" s="13">
        <v>4</v>
      </c>
    </row>
    <row r="7" spans="2:20" ht="12" customHeight="1" x14ac:dyDescent="0.15">
      <c r="B7" s="14" t="s">
        <v>376</v>
      </c>
      <c r="C7" s="15">
        <f>C6*20</f>
        <v>2000</v>
      </c>
      <c r="D7" s="16" t="s">
        <v>377</v>
      </c>
      <c r="E7" s="17">
        <f>C6</f>
        <v>100</v>
      </c>
      <c r="G7" s="14" t="s">
        <v>376</v>
      </c>
      <c r="H7" s="15">
        <f>H6*20</f>
        <v>4400</v>
      </c>
      <c r="I7" s="16" t="s">
        <v>377</v>
      </c>
      <c r="J7" s="17">
        <f>H6</f>
        <v>220</v>
      </c>
      <c r="L7" s="14" t="s">
        <v>376</v>
      </c>
      <c r="M7" s="15">
        <f>M6*20</f>
        <v>10600</v>
      </c>
      <c r="N7" s="16" t="s">
        <v>377</v>
      </c>
      <c r="O7" s="17">
        <f>M6</f>
        <v>530</v>
      </c>
      <c r="Q7" s="14" t="s">
        <v>376</v>
      </c>
      <c r="R7" s="15">
        <f>R6*20</f>
        <v>12400</v>
      </c>
      <c r="S7" s="16" t="s">
        <v>377</v>
      </c>
      <c r="T7" s="17">
        <f>R6</f>
        <v>620</v>
      </c>
    </row>
    <row r="8" spans="2:20" ht="12" customHeight="1" x14ac:dyDescent="0.15">
      <c r="B8" s="136" t="s">
        <v>384</v>
      </c>
      <c r="C8" s="137"/>
      <c r="D8" s="140" t="s">
        <v>721</v>
      </c>
      <c r="E8" s="141"/>
      <c r="G8" s="136" t="s">
        <v>722</v>
      </c>
      <c r="H8" s="137"/>
      <c r="I8" s="140" t="s">
        <v>723</v>
      </c>
      <c r="J8" s="141"/>
      <c r="L8" s="136" t="s">
        <v>724</v>
      </c>
      <c r="M8" s="137"/>
      <c r="N8" s="140" t="s">
        <v>725</v>
      </c>
      <c r="O8" s="141"/>
      <c r="Q8" s="136" t="s">
        <v>726</v>
      </c>
      <c r="R8" s="137"/>
      <c r="S8" s="140" t="s">
        <v>727</v>
      </c>
      <c r="T8" s="141"/>
    </row>
    <row r="9" spans="2:20" ht="12" customHeight="1" x14ac:dyDescent="0.15">
      <c r="B9" s="136"/>
      <c r="C9" s="137"/>
      <c r="D9" s="140"/>
      <c r="E9" s="141"/>
      <c r="G9" s="136"/>
      <c r="H9" s="137"/>
      <c r="I9" s="140"/>
      <c r="J9" s="141"/>
      <c r="L9" s="136"/>
      <c r="M9" s="137"/>
      <c r="N9" s="140"/>
      <c r="O9" s="141"/>
      <c r="Q9" s="136"/>
      <c r="R9" s="137"/>
      <c r="S9" s="140"/>
      <c r="T9" s="141"/>
    </row>
    <row r="10" spans="2:20" ht="12" customHeight="1" x14ac:dyDescent="0.15">
      <c r="B10" s="136"/>
      <c r="C10" s="137"/>
      <c r="D10" s="140"/>
      <c r="E10" s="141"/>
      <c r="G10" s="136"/>
      <c r="H10" s="137"/>
      <c r="I10" s="140"/>
      <c r="J10" s="141"/>
      <c r="L10" s="136"/>
      <c r="M10" s="137"/>
      <c r="N10" s="140"/>
      <c r="O10" s="141"/>
      <c r="Q10" s="136"/>
      <c r="R10" s="137"/>
      <c r="S10" s="140"/>
      <c r="T10" s="141"/>
    </row>
    <row r="11" spans="2:20" ht="12" customHeight="1" x14ac:dyDescent="0.15">
      <c r="B11" s="136"/>
      <c r="C11" s="137"/>
      <c r="D11" s="140"/>
      <c r="E11" s="141"/>
      <c r="G11" s="136"/>
      <c r="H11" s="137"/>
      <c r="I11" s="140"/>
      <c r="J11" s="141"/>
      <c r="L11" s="136"/>
      <c r="M11" s="137"/>
      <c r="N11" s="140"/>
      <c r="O11" s="141"/>
      <c r="Q11" s="136"/>
      <c r="R11" s="137"/>
      <c r="S11" s="140"/>
      <c r="T11" s="141"/>
    </row>
    <row r="12" spans="2:20" ht="12" customHeight="1" x14ac:dyDescent="0.15">
      <c r="B12" s="136"/>
      <c r="C12" s="137"/>
      <c r="D12" s="140"/>
      <c r="E12" s="141"/>
      <c r="G12" s="136"/>
      <c r="H12" s="137"/>
      <c r="I12" s="140"/>
      <c r="J12" s="141"/>
      <c r="L12" s="136"/>
      <c r="M12" s="137"/>
      <c r="N12" s="140"/>
      <c r="O12" s="141"/>
      <c r="Q12" s="136"/>
      <c r="R12" s="137"/>
      <c r="S12" s="140"/>
      <c r="T12" s="141"/>
    </row>
    <row r="13" spans="2:20" ht="12" customHeight="1" x14ac:dyDescent="0.15">
      <c r="B13" s="138"/>
      <c r="C13" s="139"/>
      <c r="D13" s="140"/>
      <c r="E13" s="141"/>
      <c r="G13" s="138"/>
      <c r="H13" s="139"/>
      <c r="I13" s="140"/>
      <c r="J13" s="141"/>
      <c r="L13" s="138"/>
      <c r="M13" s="139"/>
      <c r="N13" s="140"/>
      <c r="O13" s="141"/>
      <c r="Q13" s="138"/>
      <c r="R13" s="139"/>
      <c r="S13" s="140"/>
      <c r="T13" s="141"/>
    </row>
    <row r="14" spans="2:20" ht="12" customHeight="1" x14ac:dyDescent="0.15">
      <c r="B14" s="14" t="s">
        <v>386</v>
      </c>
      <c r="C14" s="18">
        <v>0</v>
      </c>
      <c r="D14" s="139"/>
      <c r="E14" s="142"/>
      <c r="G14" s="14" t="s">
        <v>386</v>
      </c>
      <c r="H14" s="18">
        <v>100</v>
      </c>
      <c r="I14" s="139"/>
      <c r="J14" s="142"/>
      <c r="L14" s="14" t="s">
        <v>386</v>
      </c>
      <c r="M14" s="18">
        <v>300</v>
      </c>
      <c r="N14" s="139"/>
      <c r="O14" s="142"/>
      <c r="Q14" s="14" t="s">
        <v>386</v>
      </c>
      <c r="R14" s="18">
        <v>300</v>
      </c>
      <c r="S14" s="139"/>
      <c r="T14" s="142"/>
    </row>
    <row r="15" spans="2:20" ht="12" customHeight="1" x14ac:dyDescent="0.15">
      <c r="B15" s="143"/>
      <c r="C15" s="144"/>
      <c r="D15" s="144"/>
      <c r="E15" s="145"/>
      <c r="G15" s="143"/>
      <c r="H15" s="144"/>
      <c r="I15" s="144"/>
      <c r="J15" s="145"/>
      <c r="L15" s="143" t="s">
        <v>728</v>
      </c>
      <c r="M15" s="144"/>
      <c r="N15" s="144"/>
      <c r="O15" s="145"/>
      <c r="Q15" s="143" t="s">
        <v>729</v>
      </c>
      <c r="R15" s="144"/>
      <c r="S15" s="144"/>
      <c r="T15" s="145"/>
    </row>
    <row r="16" spans="2:20" ht="12" customHeight="1" x14ac:dyDescent="0.15">
      <c r="B16" s="146"/>
      <c r="C16" s="147"/>
      <c r="D16" s="147"/>
      <c r="E16" s="148"/>
      <c r="G16" s="146"/>
      <c r="H16" s="147"/>
      <c r="I16" s="147"/>
      <c r="J16" s="148"/>
      <c r="L16" s="146"/>
      <c r="M16" s="147"/>
      <c r="N16" s="147"/>
      <c r="O16" s="148"/>
      <c r="Q16" s="146"/>
      <c r="R16" s="147"/>
      <c r="S16" s="147"/>
      <c r="T16" s="148"/>
    </row>
    <row r="17" spans="2:20" ht="12" customHeight="1" x14ac:dyDescent="0.15">
      <c r="B17" s="146"/>
      <c r="C17" s="147"/>
      <c r="D17" s="147"/>
      <c r="E17" s="148"/>
      <c r="G17" s="146"/>
      <c r="H17" s="147"/>
      <c r="I17" s="147"/>
      <c r="J17" s="148"/>
      <c r="L17" s="146"/>
      <c r="M17" s="147"/>
      <c r="N17" s="147"/>
      <c r="O17" s="148"/>
      <c r="Q17" s="146"/>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55" t="s">
        <v>730</v>
      </c>
      <c r="C25" s="156"/>
      <c r="D25" s="156"/>
      <c r="E25" s="157"/>
      <c r="G25" s="155" t="s">
        <v>730</v>
      </c>
      <c r="H25" s="156"/>
      <c r="I25" s="156"/>
      <c r="J25" s="157"/>
      <c r="L25" s="155" t="s">
        <v>406</v>
      </c>
      <c r="M25" s="156"/>
      <c r="N25" s="156"/>
      <c r="O25" s="157"/>
      <c r="Q25" s="155" t="s">
        <v>406</v>
      </c>
      <c r="R25" s="156"/>
      <c r="S25" s="156"/>
      <c r="T25" s="157"/>
    </row>
    <row r="28" spans="2:20" ht="12" customHeight="1" x14ac:dyDescent="0.15">
      <c r="B28" s="2" t="s">
        <v>364</v>
      </c>
      <c r="C28" s="3" t="s">
        <v>149</v>
      </c>
      <c r="D28" s="4" t="s">
        <v>365</v>
      </c>
      <c r="E28" s="5" t="str">
        <f>E29</f>
        <v>拳套</v>
      </c>
      <c r="G28" s="2" t="s">
        <v>364</v>
      </c>
      <c r="H28" s="3" t="s">
        <v>207</v>
      </c>
      <c r="I28" s="4" t="s">
        <v>365</v>
      </c>
      <c r="J28" s="5" t="str">
        <f>J29</f>
        <v>拳套</v>
      </c>
      <c r="L28" s="2" t="s">
        <v>364</v>
      </c>
      <c r="M28" s="3" t="s">
        <v>123</v>
      </c>
      <c r="N28" s="4" t="s">
        <v>365</v>
      </c>
      <c r="O28" s="5" t="str">
        <f>O29</f>
        <v>拳套</v>
      </c>
      <c r="Q28" s="2" t="s">
        <v>364</v>
      </c>
      <c r="R28" s="3" t="s">
        <v>136</v>
      </c>
      <c r="S28" s="4" t="s">
        <v>365</v>
      </c>
      <c r="T28" s="5" t="str">
        <f>T29</f>
        <v>拳套</v>
      </c>
    </row>
    <row r="29" spans="2:20" ht="12" customHeight="1" x14ac:dyDescent="0.15">
      <c r="B29" s="6" t="s">
        <v>366</v>
      </c>
      <c r="C29" s="7" t="s">
        <v>367</v>
      </c>
      <c r="D29" s="7" t="s">
        <v>687</v>
      </c>
      <c r="E29" s="8" t="s">
        <v>3</v>
      </c>
      <c r="G29" s="6" t="s">
        <v>366</v>
      </c>
      <c r="H29" s="7" t="s">
        <v>367</v>
      </c>
      <c r="I29" s="7" t="s">
        <v>687</v>
      </c>
      <c r="J29" s="8" t="s">
        <v>3</v>
      </c>
      <c r="L29" s="6" t="s">
        <v>366</v>
      </c>
      <c r="M29" s="7" t="s">
        <v>367</v>
      </c>
      <c r="N29" s="7" t="s">
        <v>687</v>
      </c>
      <c r="O29" s="8" t="s">
        <v>3</v>
      </c>
      <c r="Q29" s="6" t="s">
        <v>366</v>
      </c>
      <c r="R29" s="7" t="s">
        <v>367</v>
      </c>
      <c r="S29" s="7" t="s">
        <v>687</v>
      </c>
      <c r="T29" s="8" t="s">
        <v>3</v>
      </c>
    </row>
    <row r="30" spans="2:20" ht="12" customHeight="1" x14ac:dyDescent="0.15">
      <c r="B30" s="6" t="s">
        <v>370</v>
      </c>
      <c r="C30" s="9" t="str">
        <f>IF(E30/10&lt;1,"",E30/10&amp;"D5")&amp;IF(E31/5&lt;1,"","+"&amp;INT(E31/5))</f>
        <v>20D5+10</v>
      </c>
      <c r="D30" s="10" t="s">
        <v>371</v>
      </c>
      <c r="E30" s="11">
        <v>200</v>
      </c>
      <c r="G30" s="6" t="s">
        <v>370</v>
      </c>
      <c r="H30" s="9" t="str">
        <f>IF(J30/10&lt;1,"",J30/10&amp;"D5")&amp;IF(J31/5&lt;1,"","+"&amp;INT(J31/5))</f>
        <v>29D5+10</v>
      </c>
      <c r="I30" s="10" t="s">
        <v>371</v>
      </c>
      <c r="J30" s="11">
        <v>290</v>
      </c>
      <c r="L30" s="6" t="s">
        <v>370</v>
      </c>
      <c r="M30" s="9" t="str">
        <f>IF(O30/10&lt;1,"",O30/10&amp;"D5")&amp;IF(O31/5&lt;1,"","+"&amp;INT(O31/5))</f>
        <v>15D5+8</v>
      </c>
      <c r="N30" s="10" t="s">
        <v>371</v>
      </c>
      <c r="O30" s="11">
        <v>150</v>
      </c>
      <c r="Q30" s="6" t="s">
        <v>370</v>
      </c>
      <c r="R30" s="9" t="str">
        <f>IF(T30/10&lt;1,"",T30/10&amp;"D5")&amp;IF(T31/5&lt;1,"","+"&amp;INT(T31/5))</f>
        <v>29D5+16</v>
      </c>
      <c r="S30" s="10" t="s">
        <v>371</v>
      </c>
      <c r="T30" s="11">
        <v>290</v>
      </c>
    </row>
    <row r="31" spans="2:20" ht="12" customHeight="1" x14ac:dyDescent="0.15">
      <c r="B31" s="6" t="s">
        <v>372</v>
      </c>
      <c r="C31" s="12" t="str">
        <f>LOOKUP(C32,{0,201,401,601,901,1201,1501;"黑色","绿色","蓝色","紫色","红色","橙色","金色"})</f>
        <v>蓝色</v>
      </c>
      <c r="D31" s="10" t="s">
        <v>373</v>
      </c>
      <c r="E31" s="13">
        <v>50</v>
      </c>
      <c r="G31" s="6" t="s">
        <v>372</v>
      </c>
      <c r="H31" s="12" t="str">
        <f>LOOKUP(H32,{0,201,401,601,901,1201,1501;"黑色","绿色","蓝色","紫色","红色","橙色","金色"})</f>
        <v>紫色</v>
      </c>
      <c r="I31" s="10" t="s">
        <v>373</v>
      </c>
      <c r="J31" s="13">
        <v>50</v>
      </c>
      <c r="L31" s="6" t="s">
        <v>372</v>
      </c>
      <c r="M31" s="12" t="str">
        <f>LOOKUP(M32,{0,201,401,601,901,1201,1501;"黑色","绿色","蓝色","紫色","红色","橙色","金色"})</f>
        <v>蓝色</v>
      </c>
      <c r="N31" s="10" t="s">
        <v>373</v>
      </c>
      <c r="O31" s="13">
        <v>40</v>
      </c>
      <c r="Q31" s="6" t="s">
        <v>372</v>
      </c>
      <c r="R31" s="12" t="str">
        <f>LOOKUP(R32,{0,201,401,601,901,1201,1501;"黑色","绿色","蓝色","紫色","红色","橙色","金色"})</f>
        <v>蓝色</v>
      </c>
      <c r="S31" s="10" t="s">
        <v>373</v>
      </c>
      <c r="T31" s="13">
        <v>80</v>
      </c>
    </row>
    <row r="32" spans="2:20" ht="12" customHeight="1" x14ac:dyDescent="0.15">
      <c r="B32" s="6" t="s">
        <v>374</v>
      </c>
      <c r="C32" s="12">
        <f>C40+E30</f>
        <v>500</v>
      </c>
      <c r="D32" s="10" t="s">
        <v>375</v>
      </c>
      <c r="E32" s="13">
        <v>4</v>
      </c>
      <c r="G32" s="6" t="s">
        <v>374</v>
      </c>
      <c r="H32" s="12">
        <f>H40+J30</f>
        <v>890</v>
      </c>
      <c r="I32" s="10" t="s">
        <v>375</v>
      </c>
      <c r="J32" s="13">
        <v>7</v>
      </c>
      <c r="L32" s="6" t="s">
        <v>374</v>
      </c>
      <c r="M32" s="12">
        <f>M40+O30</f>
        <v>450</v>
      </c>
      <c r="N32" s="10" t="s">
        <v>375</v>
      </c>
      <c r="O32" s="13">
        <v>3</v>
      </c>
      <c r="Q32" s="6" t="s">
        <v>374</v>
      </c>
      <c r="R32" s="12">
        <f>R40+T30</f>
        <v>490</v>
      </c>
      <c r="S32" s="10" t="s">
        <v>375</v>
      </c>
      <c r="T32" s="13">
        <v>4</v>
      </c>
    </row>
    <row r="33" spans="2:20" ht="12" customHeight="1" x14ac:dyDescent="0.15">
      <c r="B33" s="14" t="s">
        <v>376</v>
      </c>
      <c r="C33" s="15">
        <f>C32*20</f>
        <v>10000</v>
      </c>
      <c r="D33" s="16" t="s">
        <v>377</v>
      </c>
      <c r="E33" s="17">
        <f>C32</f>
        <v>500</v>
      </c>
      <c r="G33" s="14" t="s">
        <v>376</v>
      </c>
      <c r="H33" s="15">
        <f>H32*20</f>
        <v>17800</v>
      </c>
      <c r="I33" s="16" t="s">
        <v>377</v>
      </c>
      <c r="J33" s="17">
        <f>H32</f>
        <v>890</v>
      </c>
      <c r="L33" s="14" t="s">
        <v>376</v>
      </c>
      <c r="M33" s="15">
        <f>M32*20</f>
        <v>9000</v>
      </c>
      <c r="N33" s="16" t="s">
        <v>377</v>
      </c>
      <c r="O33" s="17">
        <f>M32</f>
        <v>450</v>
      </c>
      <c r="Q33" s="14" t="s">
        <v>376</v>
      </c>
      <c r="R33" s="15">
        <f>R32*20</f>
        <v>9800</v>
      </c>
      <c r="S33" s="16" t="s">
        <v>377</v>
      </c>
      <c r="T33" s="17">
        <f>R32</f>
        <v>490</v>
      </c>
    </row>
    <row r="34" spans="2:20" ht="12" customHeight="1" x14ac:dyDescent="0.15">
      <c r="B34" s="136" t="s">
        <v>731</v>
      </c>
      <c r="C34" s="137"/>
      <c r="D34" s="140" t="s">
        <v>732</v>
      </c>
      <c r="E34" s="141"/>
      <c r="G34" s="136" t="s">
        <v>733</v>
      </c>
      <c r="H34" s="137"/>
      <c r="I34" s="140" t="s">
        <v>734</v>
      </c>
      <c r="J34" s="141"/>
      <c r="L34" s="136" t="s">
        <v>735</v>
      </c>
      <c r="M34" s="137"/>
      <c r="N34" s="140" t="s">
        <v>736</v>
      </c>
      <c r="O34" s="141"/>
      <c r="Q34" s="136" t="s">
        <v>737</v>
      </c>
      <c r="R34" s="137"/>
      <c r="S34" s="140" t="s">
        <v>738</v>
      </c>
      <c r="T34" s="141"/>
    </row>
    <row r="35" spans="2:20" ht="12" customHeight="1" x14ac:dyDescent="0.15">
      <c r="B35" s="136"/>
      <c r="C35" s="137"/>
      <c r="D35" s="140"/>
      <c r="E35" s="141"/>
      <c r="G35" s="136"/>
      <c r="H35" s="137"/>
      <c r="I35" s="140"/>
      <c r="J35" s="141"/>
      <c r="L35" s="136"/>
      <c r="M35" s="137"/>
      <c r="N35" s="140"/>
      <c r="O35" s="141"/>
      <c r="Q35" s="136"/>
      <c r="R35" s="137"/>
      <c r="S35" s="140"/>
      <c r="T35" s="141"/>
    </row>
    <row r="36" spans="2:20" ht="12" customHeight="1" x14ac:dyDescent="0.15">
      <c r="B36" s="136"/>
      <c r="C36" s="137"/>
      <c r="D36" s="140"/>
      <c r="E36" s="141"/>
      <c r="G36" s="136"/>
      <c r="H36" s="137"/>
      <c r="I36" s="140"/>
      <c r="J36" s="141"/>
      <c r="L36" s="136"/>
      <c r="M36" s="137"/>
      <c r="N36" s="140"/>
      <c r="O36" s="141"/>
      <c r="Q36" s="136"/>
      <c r="R36" s="137"/>
      <c r="S36" s="140"/>
      <c r="T36" s="141"/>
    </row>
    <row r="37" spans="2:20" ht="12" customHeight="1" x14ac:dyDescent="0.15">
      <c r="B37" s="136"/>
      <c r="C37" s="137"/>
      <c r="D37" s="140"/>
      <c r="E37" s="141"/>
      <c r="G37" s="136"/>
      <c r="H37" s="137"/>
      <c r="I37" s="140"/>
      <c r="J37" s="141"/>
      <c r="L37" s="136"/>
      <c r="M37" s="137"/>
      <c r="N37" s="140"/>
      <c r="O37" s="141"/>
      <c r="Q37" s="136"/>
      <c r="R37" s="137"/>
      <c r="S37" s="140"/>
      <c r="T37" s="141"/>
    </row>
    <row r="38" spans="2:20" ht="12" customHeight="1" x14ac:dyDescent="0.15">
      <c r="B38" s="136"/>
      <c r="C38" s="137"/>
      <c r="D38" s="140"/>
      <c r="E38" s="141"/>
      <c r="G38" s="136"/>
      <c r="H38" s="137"/>
      <c r="I38" s="140"/>
      <c r="J38" s="141"/>
      <c r="L38" s="136"/>
      <c r="M38" s="137"/>
      <c r="N38" s="140"/>
      <c r="O38" s="141"/>
      <c r="Q38" s="136"/>
      <c r="R38" s="137"/>
      <c r="S38" s="140"/>
      <c r="T38" s="141"/>
    </row>
    <row r="39" spans="2:20" ht="12" customHeight="1" x14ac:dyDescent="0.15">
      <c r="B39" s="138"/>
      <c r="C39" s="139"/>
      <c r="D39" s="140"/>
      <c r="E39" s="141"/>
      <c r="G39" s="138"/>
      <c r="H39" s="139"/>
      <c r="I39" s="140"/>
      <c r="J39" s="141"/>
      <c r="L39" s="138"/>
      <c r="M39" s="139"/>
      <c r="N39" s="140"/>
      <c r="O39" s="141"/>
      <c r="Q39" s="138"/>
      <c r="R39" s="139"/>
      <c r="S39" s="140"/>
      <c r="T39" s="141"/>
    </row>
    <row r="40" spans="2:20" ht="12" customHeight="1" x14ac:dyDescent="0.15">
      <c r="B40" s="14" t="s">
        <v>386</v>
      </c>
      <c r="C40" s="18">
        <v>300</v>
      </c>
      <c r="D40" s="139"/>
      <c r="E40" s="142"/>
      <c r="G40" s="14" t="s">
        <v>386</v>
      </c>
      <c r="H40" s="18">
        <v>600</v>
      </c>
      <c r="I40" s="139"/>
      <c r="J40" s="142"/>
      <c r="L40" s="14" t="s">
        <v>386</v>
      </c>
      <c r="M40" s="18">
        <v>300</v>
      </c>
      <c r="N40" s="139"/>
      <c r="O40" s="142"/>
      <c r="Q40" s="14" t="s">
        <v>386</v>
      </c>
      <c r="R40" s="18">
        <v>200</v>
      </c>
      <c r="S40" s="139"/>
      <c r="T40" s="142"/>
    </row>
    <row r="41" spans="2:20" ht="12" customHeight="1" x14ac:dyDescent="0.15">
      <c r="B41" s="143" t="s">
        <v>739</v>
      </c>
      <c r="C41" s="144"/>
      <c r="D41" s="144"/>
      <c r="E41" s="145"/>
      <c r="G41" s="143" t="s">
        <v>740</v>
      </c>
      <c r="H41" s="144"/>
      <c r="I41" s="144"/>
      <c r="J41" s="145"/>
      <c r="L41" s="143"/>
      <c r="M41" s="144"/>
      <c r="N41" s="144"/>
      <c r="O41" s="145"/>
      <c r="Q41" s="143"/>
      <c r="R41" s="144"/>
      <c r="S41" s="144"/>
      <c r="T41" s="145"/>
    </row>
    <row r="42" spans="2:20" ht="12" customHeight="1" x14ac:dyDescent="0.15">
      <c r="B42" s="146"/>
      <c r="C42" s="147"/>
      <c r="D42" s="147"/>
      <c r="E42" s="148"/>
      <c r="G42" s="146"/>
      <c r="H42" s="147"/>
      <c r="I42" s="147"/>
      <c r="J42" s="148"/>
      <c r="L42" s="146"/>
      <c r="M42" s="147"/>
      <c r="N42" s="147"/>
      <c r="O42" s="148"/>
      <c r="Q42" s="146"/>
      <c r="R42" s="147"/>
      <c r="S42" s="147"/>
      <c r="T42" s="148"/>
    </row>
    <row r="43" spans="2:20" ht="12" customHeight="1" x14ac:dyDescent="0.15">
      <c r="B43" s="146"/>
      <c r="C43" s="147"/>
      <c r="D43" s="147"/>
      <c r="E43" s="148"/>
      <c r="G43" s="146"/>
      <c r="H43" s="147"/>
      <c r="I43" s="147"/>
      <c r="J43" s="148"/>
      <c r="L43" s="146"/>
      <c r="M43" s="147"/>
      <c r="N43" s="147"/>
      <c r="O43" s="148"/>
      <c r="Q43" s="146"/>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55" t="s">
        <v>406</v>
      </c>
      <c r="C51" s="156"/>
      <c r="D51" s="156"/>
      <c r="E51" s="157"/>
      <c r="G51" s="155" t="s">
        <v>741</v>
      </c>
      <c r="H51" s="156"/>
      <c r="I51" s="156"/>
      <c r="J51" s="157"/>
      <c r="L51" s="155" t="s">
        <v>730</v>
      </c>
      <c r="M51" s="156"/>
      <c r="N51" s="156"/>
      <c r="O51" s="157"/>
      <c r="Q51" s="155" t="s">
        <v>730</v>
      </c>
      <c r="R51" s="156"/>
      <c r="S51" s="156"/>
      <c r="T51" s="157"/>
    </row>
    <row r="54" spans="2:20" ht="12" customHeight="1" x14ac:dyDescent="0.15">
      <c r="B54" s="2" t="s">
        <v>364</v>
      </c>
      <c r="C54" s="3" t="s">
        <v>173</v>
      </c>
      <c r="D54" s="4" t="s">
        <v>365</v>
      </c>
      <c r="E54" s="5" t="str">
        <f>E55</f>
        <v>拳套</v>
      </c>
      <c r="G54" s="2" t="s">
        <v>364</v>
      </c>
      <c r="H54" s="3" t="s">
        <v>217</v>
      </c>
      <c r="I54" s="4" t="s">
        <v>365</v>
      </c>
      <c r="J54" s="5" t="str">
        <f>J55</f>
        <v>拳套</v>
      </c>
      <c r="L54" s="2" t="s">
        <v>364</v>
      </c>
      <c r="M54" s="21" t="s">
        <v>253</v>
      </c>
      <c r="N54" s="4" t="s">
        <v>365</v>
      </c>
      <c r="O54" s="5" t="str">
        <f>O55</f>
        <v>拳套</v>
      </c>
      <c r="Q54" s="2" t="s">
        <v>364</v>
      </c>
      <c r="R54" s="3" t="s">
        <v>227</v>
      </c>
      <c r="S54" s="4" t="s">
        <v>365</v>
      </c>
      <c r="T54" s="5" t="str">
        <f>T55</f>
        <v>拳套</v>
      </c>
    </row>
    <row r="55" spans="2:20" ht="12" customHeight="1" x14ac:dyDescent="0.15">
      <c r="B55" s="6" t="s">
        <v>366</v>
      </c>
      <c r="C55" s="7" t="s">
        <v>367</v>
      </c>
      <c r="D55" s="7" t="s">
        <v>687</v>
      </c>
      <c r="E55" s="8" t="s">
        <v>3</v>
      </c>
      <c r="G55" s="6" t="s">
        <v>366</v>
      </c>
      <c r="H55" s="7" t="s">
        <v>367</v>
      </c>
      <c r="I55" s="7" t="s">
        <v>687</v>
      </c>
      <c r="J55" s="8" t="s">
        <v>3</v>
      </c>
      <c r="L55" s="6" t="s">
        <v>366</v>
      </c>
      <c r="M55" s="7" t="s">
        <v>367</v>
      </c>
      <c r="N55" s="7" t="s">
        <v>687</v>
      </c>
      <c r="O55" s="8" t="s">
        <v>3</v>
      </c>
      <c r="Q55" s="6" t="s">
        <v>366</v>
      </c>
      <c r="R55" s="7" t="s">
        <v>367</v>
      </c>
      <c r="S55" s="7" t="s">
        <v>687</v>
      </c>
      <c r="T55" s="8" t="s">
        <v>3</v>
      </c>
    </row>
    <row r="56" spans="2:20" ht="12" customHeight="1" x14ac:dyDescent="0.15">
      <c r="B56" s="6" t="s">
        <v>370</v>
      </c>
      <c r="C56" s="9" t="str">
        <f>IF(E56/10&lt;1,"",E56/10&amp;"D5")&amp;IF(E57/5&lt;1,"","+"&amp;INT(E57/5))</f>
        <v>15D5+20</v>
      </c>
      <c r="D56" s="10" t="s">
        <v>371</v>
      </c>
      <c r="E56" s="11">
        <v>150</v>
      </c>
      <c r="G56" s="6" t="s">
        <v>370</v>
      </c>
      <c r="H56" s="9" t="str">
        <f>IF(J56/10&lt;1,"",J56/10&amp;"D5")&amp;IF(J57/5&lt;1,"","+"&amp;INT(J57/5))</f>
        <v>42D5+24</v>
      </c>
      <c r="I56" s="10" t="s">
        <v>371</v>
      </c>
      <c r="J56" s="11">
        <v>420</v>
      </c>
      <c r="L56" s="6" t="s">
        <v>370</v>
      </c>
      <c r="M56" s="9" t="str">
        <f>IF(O56/10&lt;1,"",O56/10&amp;"D5")&amp;IF(O57/5&lt;1,"","+"&amp;INT(O57/5))</f>
        <v>35D5+2</v>
      </c>
      <c r="N56" s="10" t="s">
        <v>371</v>
      </c>
      <c r="O56" s="11">
        <v>350</v>
      </c>
      <c r="Q56" s="6" t="s">
        <v>370</v>
      </c>
      <c r="R56" s="9" t="str">
        <f>IF(T56/10&lt;1,"",T56/10&amp;"D5")&amp;IF(T57/5&lt;1,"","+"&amp;INT(T57/5))</f>
        <v>50D5+20</v>
      </c>
      <c r="S56" s="10" t="s">
        <v>371</v>
      </c>
      <c r="T56" s="11">
        <v>500</v>
      </c>
    </row>
    <row r="57" spans="2:20" ht="12" customHeight="1" x14ac:dyDescent="0.15">
      <c r="B57" s="6" t="s">
        <v>372</v>
      </c>
      <c r="C57" s="12" t="str">
        <f>LOOKUP(C58,{0,201,401,601,901,1201,1501;"黑色","绿色","蓝色","紫色","红色","橙色","金色"})</f>
        <v>蓝色</v>
      </c>
      <c r="D57" s="10" t="s">
        <v>373</v>
      </c>
      <c r="E57" s="13">
        <v>100</v>
      </c>
      <c r="G57" s="6" t="s">
        <v>372</v>
      </c>
      <c r="H57" s="12" t="str">
        <f>LOOKUP(H58,{0,201,401,601,901,1201,1501;"黑色","绿色","蓝色","紫色","红色","橙色","金色"})</f>
        <v>红色</v>
      </c>
      <c r="I57" s="10" t="s">
        <v>373</v>
      </c>
      <c r="J57" s="13">
        <v>120</v>
      </c>
      <c r="L57" s="6" t="s">
        <v>372</v>
      </c>
      <c r="M57" s="19" t="str">
        <f>LOOKUP(M58,{0,201,401,601,901,1201,1501;"黑色","绿色","蓝色","紫色","红色","橙色","金色"})</f>
        <v>金色</v>
      </c>
      <c r="N57" s="10" t="s">
        <v>373</v>
      </c>
      <c r="O57" s="13">
        <v>10</v>
      </c>
      <c r="Q57" s="6" t="s">
        <v>372</v>
      </c>
      <c r="R57" s="12" t="str">
        <f>LOOKUP(R58,{0,201,401,601,901,1201,1501;"黑色","绿色","蓝色","紫色","红色","橙色","金色"})</f>
        <v>红色</v>
      </c>
      <c r="S57" s="10" t="s">
        <v>373</v>
      </c>
      <c r="T57" s="13">
        <v>100</v>
      </c>
    </row>
    <row r="58" spans="2:20" ht="12" customHeight="1" x14ac:dyDescent="0.15">
      <c r="B58" s="6" t="s">
        <v>374</v>
      </c>
      <c r="C58" s="12">
        <f>C66+E56</f>
        <v>550</v>
      </c>
      <c r="D58" s="10" t="s">
        <v>375</v>
      </c>
      <c r="E58" s="13">
        <v>7</v>
      </c>
      <c r="G58" s="6" t="s">
        <v>374</v>
      </c>
      <c r="H58" s="12">
        <f>H66+J56</f>
        <v>1020</v>
      </c>
      <c r="I58" s="10" t="s">
        <v>375</v>
      </c>
      <c r="J58" s="13">
        <v>9</v>
      </c>
      <c r="L58" s="6" t="s">
        <v>374</v>
      </c>
      <c r="M58" s="12">
        <f>M66+O56</f>
        <v>1550</v>
      </c>
      <c r="N58" s="10" t="s">
        <v>375</v>
      </c>
      <c r="O58" s="13">
        <v>4</v>
      </c>
      <c r="Q58" s="6" t="s">
        <v>374</v>
      </c>
      <c r="R58" s="12">
        <f>R66+T56</f>
        <v>1100</v>
      </c>
      <c r="S58" s="10" t="s">
        <v>375</v>
      </c>
      <c r="T58" s="13">
        <v>6</v>
      </c>
    </row>
    <row r="59" spans="2:20" ht="12" customHeight="1" x14ac:dyDescent="0.15">
      <c r="B59" s="14" t="s">
        <v>376</v>
      </c>
      <c r="C59" s="15">
        <f>C58*20</f>
        <v>11000</v>
      </c>
      <c r="D59" s="16" t="s">
        <v>377</v>
      </c>
      <c r="E59" s="17">
        <f>C58</f>
        <v>550</v>
      </c>
      <c r="G59" s="14" t="s">
        <v>376</v>
      </c>
      <c r="H59" s="15">
        <f>H58*20</f>
        <v>20400</v>
      </c>
      <c r="I59" s="16" t="s">
        <v>377</v>
      </c>
      <c r="J59" s="17">
        <f>H58</f>
        <v>1020</v>
      </c>
      <c r="L59" s="14" t="s">
        <v>376</v>
      </c>
      <c r="M59" s="15">
        <f>M58*20</f>
        <v>31000</v>
      </c>
      <c r="N59" s="16" t="s">
        <v>377</v>
      </c>
      <c r="O59" s="17">
        <f>M58</f>
        <v>1550</v>
      </c>
      <c r="Q59" s="14" t="s">
        <v>376</v>
      </c>
      <c r="R59" s="15">
        <f>R58*20</f>
        <v>22000</v>
      </c>
      <c r="S59" s="16" t="s">
        <v>377</v>
      </c>
      <c r="T59" s="17">
        <f>R58</f>
        <v>1100</v>
      </c>
    </row>
    <row r="60" spans="2:20" ht="12" customHeight="1" x14ac:dyDescent="0.15">
      <c r="B60" s="136" t="s">
        <v>742</v>
      </c>
      <c r="C60" s="137"/>
      <c r="D60" s="140" t="s">
        <v>743</v>
      </c>
      <c r="E60" s="141"/>
      <c r="G60" s="136" t="s">
        <v>744</v>
      </c>
      <c r="H60" s="137"/>
      <c r="I60" s="140" t="s">
        <v>745</v>
      </c>
      <c r="J60" s="141"/>
      <c r="L60" s="136" t="s">
        <v>746</v>
      </c>
      <c r="M60" s="137"/>
      <c r="N60" s="140" t="s">
        <v>747</v>
      </c>
      <c r="O60" s="141"/>
      <c r="Q60" s="136" t="s">
        <v>748</v>
      </c>
      <c r="R60" s="137"/>
      <c r="S60" s="140" t="s">
        <v>749</v>
      </c>
      <c r="T60" s="141"/>
    </row>
    <row r="61" spans="2:20" ht="12" customHeight="1" x14ac:dyDescent="0.15">
      <c r="B61" s="136"/>
      <c r="C61" s="137"/>
      <c r="D61" s="140"/>
      <c r="E61" s="141"/>
      <c r="G61" s="136"/>
      <c r="H61" s="137"/>
      <c r="I61" s="140"/>
      <c r="J61" s="141"/>
      <c r="L61" s="136"/>
      <c r="M61" s="137"/>
      <c r="N61" s="140"/>
      <c r="O61" s="141"/>
      <c r="Q61" s="136"/>
      <c r="R61" s="137"/>
      <c r="S61" s="140"/>
      <c r="T61" s="141"/>
    </row>
    <row r="62" spans="2:20" ht="12" customHeight="1" x14ac:dyDescent="0.15">
      <c r="B62" s="136"/>
      <c r="C62" s="137"/>
      <c r="D62" s="140"/>
      <c r="E62" s="141"/>
      <c r="G62" s="136"/>
      <c r="H62" s="137"/>
      <c r="I62" s="140"/>
      <c r="J62" s="141"/>
      <c r="L62" s="136"/>
      <c r="M62" s="137"/>
      <c r="N62" s="140"/>
      <c r="O62" s="141"/>
      <c r="Q62" s="136"/>
      <c r="R62" s="137"/>
      <c r="S62" s="140"/>
      <c r="T62" s="141"/>
    </row>
    <row r="63" spans="2:20" ht="12" customHeight="1" x14ac:dyDescent="0.15">
      <c r="B63" s="136"/>
      <c r="C63" s="137"/>
      <c r="D63" s="140"/>
      <c r="E63" s="141"/>
      <c r="G63" s="136"/>
      <c r="H63" s="137"/>
      <c r="I63" s="140"/>
      <c r="J63" s="141"/>
      <c r="L63" s="136"/>
      <c r="M63" s="137"/>
      <c r="N63" s="140"/>
      <c r="O63" s="141"/>
      <c r="Q63" s="136"/>
      <c r="R63" s="137"/>
      <c r="S63" s="140"/>
      <c r="T63" s="141"/>
    </row>
    <row r="64" spans="2:20" ht="12" customHeight="1" x14ac:dyDescent="0.15">
      <c r="B64" s="136"/>
      <c r="C64" s="137"/>
      <c r="D64" s="140"/>
      <c r="E64" s="141"/>
      <c r="G64" s="136"/>
      <c r="H64" s="137"/>
      <c r="I64" s="140"/>
      <c r="J64" s="141"/>
      <c r="L64" s="136"/>
      <c r="M64" s="137"/>
      <c r="N64" s="140"/>
      <c r="O64" s="141"/>
      <c r="Q64" s="136"/>
      <c r="R64" s="137"/>
      <c r="S64" s="140"/>
      <c r="T64" s="141"/>
    </row>
    <row r="65" spans="2:20" ht="12" customHeight="1" x14ac:dyDescent="0.15">
      <c r="B65" s="138"/>
      <c r="C65" s="139"/>
      <c r="D65" s="140"/>
      <c r="E65" s="141"/>
      <c r="G65" s="138"/>
      <c r="H65" s="139"/>
      <c r="I65" s="140"/>
      <c r="J65" s="141"/>
      <c r="L65" s="138"/>
      <c r="M65" s="139"/>
      <c r="N65" s="140"/>
      <c r="O65" s="141"/>
      <c r="Q65" s="138"/>
      <c r="R65" s="139"/>
      <c r="S65" s="140"/>
      <c r="T65" s="141"/>
    </row>
    <row r="66" spans="2:20" ht="12" customHeight="1" x14ac:dyDescent="0.15">
      <c r="B66" s="14" t="s">
        <v>386</v>
      </c>
      <c r="C66" s="18">
        <v>400</v>
      </c>
      <c r="D66" s="139"/>
      <c r="E66" s="142"/>
      <c r="G66" s="14" t="s">
        <v>386</v>
      </c>
      <c r="H66" s="18">
        <v>600</v>
      </c>
      <c r="I66" s="139"/>
      <c r="J66" s="142"/>
      <c r="L66" s="14" t="s">
        <v>386</v>
      </c>
      <c r="M66" s="18">
        <v>1200</v>
      </c>
      <c r="N66" s="139"/>
      <c r="O66" s="142"/>
      <c r="Q66" s="14" t="s">
        <v>386</v>
      </c>
      <c r="R66" s="18">
        <v>600</v>
      </c>
      <c r="S66" s="139"/>
      <c r="T66" s="142"/>
    </row>
    <row r="67" spans="2:20" ht="12" customHeight="1" x14ac:dyDescent="0.15">
      <c r="B67" s="143" t="s">
        <v>750</v>
      </c>
      <c r="C67" s="144"/>
      <c r="D67" s="144"/>
      <c r="E67" s="145"/>
      <c r="G67" s="143" t="s">
        <v>751</v>
      </c>
      <c r="H67" s="144"/>
      <c r="I67" s="144"/>
      <c r="J67" s="145"/>
      <c r="L67" s="143" t="s">
        <v>752</v>
      </c>
      <c r="M67" s="144"/>
      <c r="N67" s="144"/>
      <c r="O67" s="145"/>
      <c r="Q67" s="143" t="s">
        <v>753</v>
      </c>
      <c r="R67" s="144"/>
      <c r="S67" s="144"/>
      <c r="T67" s="145"/>
    </row>
    <row r="68" spans="2:20" ht="12" customHeight="1" x14ac:dyDescent="0.15">
      <c r="B68" s="146"/>
      <c r="C68" s="147"/>
      <c r="D68" s="147"/>
      <c r="E68" s="148"/>
      <c r="G68" s="146"/>
      <c r="H68" s="147"/>
      <c r="I68" s="147"/>
      <c r="J68" s="148"/>
      <c r="L68" s="146"/>
      <c r="M68" s="147"/>
      <c r="N68" s="147"/>
      <c r="O68" s="148"/>
      <c r="Q68" s="146"/>
      <c r="R68" s="147"/>
      <c r="S68" s="147"/>
      <c r="T68" s="148"/>
    </row>
    <row r="69" spans="2:20" ht="12" customHeight="1" x14ac:dyDescent="0.15">
      <c r="B69" s="146"/>
      <c r="C69" s="147"/>
      <c r="D69" s="147"/>
      <c r="E69" s="148"/>
      <c r="G69" s="146"/>
      <c r="H69" s="147"/>
      <c r="I69" s="147"/>
      <c r="J69" s="148"/>
      <c r="L69" s="146"/>
      <c r="M69" s="147"/>
      <c r="N69" s="147"/>
      <c r="O69" s="148"/>
      <c r="Q69" s="146"/>
      <c r="R69" s="147"/>
      <c r="S69" s="147"/>
      <c r="T69" s="148"/>
    </row>
    <row r="70" spans="2:20" ht="12" customHeight="1" x14ac:dyDescent="0.15">
      <c r="B70" s="146"/>
      <c r="C70" s="147"/>
      <c r="D70" s="147"/>
      <c r="E70" s="148"/>
      <c r="G70" s="146"/>
      <c r="H70" s="147"/>
      <c r="I70" s="147"/>
      <c r="J70" s="148"/>
      <c r="L70" s="146"/>
      <c r="M70" s="147"/>
      <c r="N70" s="147"/>
      <c r="O70" s="148"/>
      <c r="Q70" s="146"/>
      <c r="R70" s="147"/>
      <c r="S70" s="147"/>
      <c r="T70" s="148"/>
    </row>
    <row r="71" spans="2:20" ht="12" customHeight="1" x14ac:dyDescent="0.15">
      <c r="B71" s="146"/>
      <c r="C71" s="147"/>
      <c r="D71" s="147"/>
      <c r="E71" s="148"/>
      <c r="G71" s="146"/>
      <c r="H71" s="147"/>
      <c r="I71" s="147"/>
      <c r="J71" s="148"/>
      <c r="L71" s="146"/>
      <c r="M71" s="147"/>
      <c r="N71" s="147"/>
      <c r="O71" s="148"/>
      <c r="Q71" s="146"/>
      <c r="R71" s="147"/>
      <c r="S71" s="147"/>
      <c r="T71" s="148"/>
    </row>
    <row r="72" spans="2:20" ht="12" customHeight="1" x14ac:dyDescent="0.15">
      <c r="B72" s="146"/>
      <c r="C72" s="147"/>
      <c r="D72" s="147"/>
      <c r="E72" s="148"/>
      <c r="G72" s="146"/>
      <c r="H72" s="147"/>
      <c r="I72" s="147"/>
      <c r="J72" s="148"/>
      <c r="L72" s="146"/>
      <c r="M72" s="147"/>
      <c r="N72" s="147"/>
      <c r="O72" s="148"/>
      <c r="Q72" s="146"/>
      <c r="R72" s="147"/>
      <c r="S72" s="147"/>
      <c r="T72" s="148"/>
    </row>
    <row r="73" spans="2:20" ht="12" customHeight="1" x14ac:dyDescent="0.15">
      <c r="B73" s="146"/>
      <c r="C73" s="147"/>
      <c r="D73" s="147"/>
      <c r="E73" s="148"/>
      <c r="G73" s="146"/>
      <c r="H73" s="147"/>
      <c r="I73" s="147"/>
      <c r="J73" s="148"/>
      <c r="L73" s="146"/>
      <c r="M73" s="147"/>
      <c r="N73" s="147"/>
      <c r="O73" s="148"/>
      <c r="Q73" s="146"/>
      <c r="R73" s="147"/>
      <c r="S73" s="147"/>
      <c r="T73" s="148"/>
    </row>
    <row r="74" spans="2:20" ht="12" customHeight="1" x14ac:dyDescent="0.15">
      <c r="B74" s="146"/>
      <c r="C74" s="147"/>
      <c r="D74" s="147"/>
      <c r="E74" s="148"/>
      <c r="G74" s="146"/>
      <c r="H74" s="147"/>
      <c r="I74" s="147"/>
      <c r="J74" s="148"/>
      <c r="L74" s="146"/>
      <c r="M74" s="147"/>
      <c r="N74" s="147"/>
      <c r="O74" s="148"/>
      <c r="Q74" s="146"/>
      <c r="R74" s="147"/>
      <c r="S74" s="147"/>
      <c r="T74" s="148"/>
    </row>
    <row r="75" spans="2:20" ht="12" customHeight="1" x14ac:dyDescent="0.15">
      <c r="B75" s="146"/>
      <c r="C75" s="147"/>
      <c r="D75" s="147"/>
      <c r="E75" s="148"/>
      <c r="G75" s="146"/>
      <c r="H75" s="147"/>
      <c r="I75" s="147"/>
      <c r="J75" s="148"/>
      <c r="L75" s="146"/>
      <c r="M75" s="147"/>
      <c r="N75" s="147"/>
      <c r="O75" s="148"/>
      <c r="Q75" s="146"/>
      <c r="R75" s="147"/>
      <c r="S75" s="147"/>
      <c r="T75" s="148"/>
    </row>
    <row r="76" spans="2:20" ht="12" customHeight="1" x14ac:dyDescent="0.15">
      <c r="B76" s="146"/>
      <c r="C76" s="147"/>
      <c r="D76" s="147"/>
      <c r="E76" s="148"/>
      <c r="G76" s="146"/>
      <c r="H76" s="147"/>
      <c r="I76" s="147"/>
      <c r="J76" s="148"/>
      <c r="L76" s="146"/>
      <c r="M76" s="147"/>
      <c r="N76" s="147"/>
      <c r="O76" s="148"/>
      <c r="Q76" s="146"/>
      <c r="R76" s="147"/>
      <c r="S76" s="147"/>
      <c r="T76" s="148"/>
    </row>
    <row r="77" spans="2:20" ht="12" customHeight="1" x14ac:dyDescent="0.15">
      <c r="B77" s="155" t="s">
        <v>754</v>
      </c>
      <c r="C77" s="156"/>
      <c r="D77" s="156"/>
      <c r="E77" s="157"/>
      <c r="G77" s="155" t="s">
        <v>755</v>
      </c>
      <c r="H77" s="156"/>
      <c r="I77" s="156"/>
      <c r="J77" s="157"/>
      <c r="L77" s="155" t="s">
        <v>403</v>
      </c>
      <c r="M77" s="156"/>
      <c r="N77" s="156"/>
      <c r="O77" s="157"/>
      <c r="Q77" s="155" t="s">
        <v>437</v>
      </c>
      <c r="R77" s="156"/>
      <c r="S77" s="156"/>
      <c r="T77" s="157"/>
    </row>
    <row r="80" spans="2:20" ht="12" customHeight="1" x14ac:dyDescent="0.15">
      <c r="B80" s="2" t="s">
        <v>364</v>
      </c>
      <c r="C80" s="3" t="s">
        <v>244</v>
      </c>
      <c r="D80" s="4" t="s">
        <v>365</v>
      </c>
      <c r="E80" s="5" t="str">
        <f>E81</f>
        <v>拳套</v>
      </c>
      <c r="G80" s="2" t="s">
        <v>364</v>
      </c>
      <c r="H80" s="3" t="s">
        <v>262</v>
      </c>
      <c r="I80" s="4" t="s">
        <v>365</v>
      </c>
      <c r="J80" s="5" t="str">
        <f>J81</f>
        <v>拳套</v>
      </c>
      <c r="L80" s="2" t="s">
        <v>364</v>
      </c>
      <c r="M80" s="3" t="s">
        <v>97</v>
      </c>
      <c r="N80" s="4" t="s">
        <v>365</v>
      </c>
      <c r="O80" s="5" t="str">
        <f>O81</f>
        <v>拳套</v>
      </c>
      <c r="Q80" s="2" t="s">
        <v>364</v>
      </c>
      <c r="R80" s="3" t="s">
        <v>17</v>
      </c>
      <c r="S80" s="4" t="s">
        <v>365</v>
      </c>
      <c r="T80" s="5" t="str">
        <f>T81</f>
        <v>拳套</v>
      </c>
    </row>
    <row r="81" spans="2:20" ht="12" customHeight="1" x14ac:dyDescent="0.15">
      <c r="B81" s="6" t="s">
        <v>366</v>
      </c>
      <c r="C81" s="7" t="s">
        <v>367</v>
      </c>
      <c r="D81" s="7" t="s">
        <v>687</v>
      </c>
      <c r="E81" s="8" t="s">
        <v>3</v>
      </c>
      <c r="G81" s="6" t="s">
        <v>366</v>
      </c>
      <c r="H81" s="7" t="s">
        <v>367</v>
      </c>
      <c r="I81" s="7" t="s">
        <v>687</v>
      </c>
      <c r="J81" s="8" t="s">
        <v>3</v>
      </c>
      <c r="L81" s="6" t="s">
        <v>366</v>
      </c>
      <c r="M81" s="7" t="s">
        <v>367</v>
      </c>
      <c r="N81" s="7" t="s">
        <v>687</v>
      </c>
      <c r="O81" s="8" t="s">
        <v>3</v>
      </c>
      <c r="Q81" s="6" t="s">
        <v>366</v>
      </c>
      <c r="R81" s="7" t="s">
        <v>367</v>
      </c>
      <c r="S81" s="7" t="s">
        <v>687</v>
      </c>
      <c r="T81" s="8" t="s">
        <v>3</v>
      </c>
    </row>
    <row r="82" spans="2:20" ht="12" customHeight="1" x14ac:dyDescent="0.15">
      <c r="B82" s="6" t="s">
        <v>370</v>
      </c>
      <c r="C82" s="9" t="str">
        <f>IF(E82/10&lt;1,"",E82/10&amp;"D5")&amp;IF(E83/5&lt;1,"","+"&amp;INT(E83/5))</f>
        <v>24D5+150</v>
      </c>
      <c r="D82" s="10" t="s">
        <v>371</v>
      </c>
      <c r="E82" s="11">
        <v>240</v>
      </c>
      <c r="G82" s="6" t="s">
        <v>370</v>
      </c>
      <c r="H82" s="9" t="str">
        <f>IF(J82/10&lt;1,"",J82/10&amp;"D5")&amp;IF(J83/5&lt;1,"","+"&amp;INT(J83/5))</f>
        <v>35D5+25</v>
      </c>
      <c r="I82" s="10" t="s">
        <v>371</v>
      </c>
      <c r="J82" s="11">
        <v>350</v>
      </c>
      <c r="L82" s="6" t="s">
        <v>370</v>
      </c>
      <c r="M82" s="9" t="str">
        <f>IF(O82/10&lt;1,"",O82/10&amp;"D5")&amp;IF(O83/5&lt;1,"","+"&amp;INT(O83/5))</f>
        <v>40D5+40</v>
      </c>
      <c r="N82" s="10" t="s">
        <v>371</v>
      </c>
      <c r="O82" s="11">
        <v>400</v>
      </c>
      <c r="Q82" s="6" t="s">
        <v>370</v>
      </c>
      <c r="R82" s="9" t="str">
        <f>IF(T82/10&lt;1,"",T82/10&amp;"D5")&amp;IF(T83/5&lt;1,"","+"&amp;INT(T83/5))</f>
        <v>10D5+20</v>
      </c>
      <c r="S82" s="10" t="s">
        <v>371</v>
      </c>
      <c r="T82" s="11">
        <v>100</v>
      </c>
    </row>
    <row r="83" spans="2:20" ht="12" customHeight="1" x14ac:dyDescent="0.15">
      <c r="B83" s="6" t="s">
        <v>372</v>
      </c>
      <c r="C83" s="12" t="str">
        <f>LOOKUP(C84,{0,201,401,601,901,1201,1501;"黑色","绿色","蓝色","紫色","红色","橙色","金色"})</f>
        <v>橙色</v>
      </c>
      <c r="D83" s="10" t="s">
        <v>373</v>
      </c>
      <c r="E83" s="13">
        <v>750</v>
      </c>
      <c r="G83" s="6" t="s">
        <v>372</v>
      </c>
      <c r="H83" s="19" t="str">
        <f>LOOKUP(H84,{0,201,401,601,901,1201,1501;"黑色","绿色","蓝色","紫色","红色","橙色","金色"})</f>
        <v>金色</v>
      </c>
      <c r="I83" s="10" t="s">
        <v>373</v>
      </c>
      <c r="J83" s="13">
        <v>125</v>
      </c>
      <c r="L83" s="6" t="s">
        <v>372</v>
      </c>
      <c r="M83" s="12" t="str">
        <f>LOOKUP(M84,{0,201,401,601,901,1201,1501;"黑色","绿色","蓝色","紫色","红色","橙色","金色"})</f>
        <v>绿色</v>
      </c>
      <c r="N83" s="10" t="s">
        <v>373</v>
      </c>
      <c r="O83" s="13">
        <v>200</v>
      </c>
      <c r="Q83" s="6" t="s">
        <v>372</v>
      </c>
      <c r="R83" s="19" t="str">
        <f>LOOKUP(R84,{0,201,401,601,901,1201,1501;"黑色","绿色","蓝色","紫色","红色","橙色","金色"})</f>
        <v>黑色</v>
      </c>
      <c r="S83" s="10" t="s">
        <v>373</v>
      </c>
      <c r="T83" s="13">
        <v>100</v>
      </c>
    </row>
    <row r="84" spans="2:20" ht="12" customHeight="1" x14ac:dyDescent="0.15">
      <c r="B84" s="6" t="s">
        <v>374</v>
      </c>
      <c r="C84" s="12">
        <f>C92+E82</f>
        <v>1440</v>
      </c>
      <c r="D84" s="10" t="s">
        <v>375</v>
      </c>
      <c r="E84" s="13">
        <v>3</v>
      </c>
      <c r="G84" s="6" t="s">
        <v>374</v>
      </c>
      <c r="H84" s="12">
        <f>H92+J82</f>
        <v>1950</v>
      </c>
      <c r="I84" s="10" t="s">
        <v>375</v>
      </c>
      <c r="J84" s="13">
        <v>6</v>
      </c>
      <c r="L84" s="6" t="s">
        <v>374</v>
      </c>
      <c r="M84" s="12">
        <f>M92+O82</f>
        <v>400</v>
      </c>
      <c r="N84" s="10" t="s">
        <v>375</v>
      </c>
      <c r="O84" s="13">
        <v>2</v>
      </c>
      <c r="Q84" s="6" t="s">
        <v>374</v>
      </c>
      <c r="R84" s="12">
        <f>R92+T82</f>
        <v>100</v>
      </c>
      <c r="S84" s="10" t="s">
        <v>375</v>
      </c>
      <c r="T84" s="13">
        <v>8</v>
      </c>
    </row>
    <row r="85" spans="2:20" ht="12" customHeight="1" x14ac:dyDescent="0.15">
      <c r="B85" s="14" t="s">
        <v>376</v>
      </c>
      <c r="C85" s="15">
        <f>C84*20</f>
        <v>28800</v>
      </c>
      <c r="D85" s="16" t="s">
        <v>377</v>
      </c>
      <c r="E85" s="17">
        <f>C84</f>
        <v>1440</v>
      </c>
      <c r="G85" s="14" t="s">
        <v>376</v>
      </c>
      <c r="H85" s="15">
        <f>H84*20</f>
        <v>39000</v>
      </c>
      <c r="I85" s="16" t="s">
        <v>377</v>
      </c>
      <c r="J85" s="17">
        <f>H84</f>
        <v>1950</v>
      </c>
      <c r="L85" s="14" t="s">
        <v>376</v>
      </c>
      <c r="M85" s="15">
        <f>M84*20</f>
        <v>8000</v>
      </c>
      <c r="N85" s="16" t="s">
        <v>377</v>
      </c>
      <c r="O85" s="17">
        <f>M84</f>
        <v>400</v>
      </c>
      <c r="Q85" s="14" t="s">
        <v>376</v>
      </c>
      <c r="R85" s="15">
        <f>R84*20</f>
        <v>2000</v>
      </c>
      <c r="S85" s="16" t="s">
        <v>377</v>
      </c>
      <c r="T85" s="17">
        <f>R84</f>
        <v>100</v>
      </c>
    </row>
    <row r="86" spans="2:20" ht="12" customHeight="1" x14ac:dyDescent="0.15">
      <c r="B86" s="136" t="s">
        <v>756</v>
      </c>
      <c r="C86" s="137"/>
      <c r="D86" s="140" t="s">
        <v>757</v>
      </c>
      <c r="E86" s="141"/>
      <c r="G86" s="136" t="s">
        <v>758</v>
      </c>
      <c r="H86" s="137"/>
      <c r="I86" s="140" t="s">
        <v>759</v>
      </c>
      <c r="J86" s="141"/>
      <c r="L86" s="136" t="s">
        <v>760</v>
      </c>
      <c r="M86" s="137"/>
      <c r="N86" s="140" t="s">
        <v>761</v>
      </c>
      <c r="O86" s="141"/>
      <c r="Q86" s="136" t="s">
        <v>762</v>
      </c>
      <c r="R86" s="137"/>
      <c r="S86" s="140" t="s">
        <v>763</v>
      </c>
      <c r="T86" s="141"/>
    </row>
    <row r="87" spans="2:20" ht="12" customHeight="1" x14ac:dyDescent="0.15">
      <c r="B87" s="136"/>
      <c r="C87" s="137"/>
      <c r="D87" s="140"/>
      <c r="E87" s="141"/>
      <c r="G87" s="136"/>
      <c r="H87" s="137"/>
      <c r="I87" s="140"/>
      <c r="J87" s="141"/>
      <c r="L87" s="136"/>
      <c r="M87" s="137"/>
      <c r="N87" s="140"/>
      <c r="O87" s="141"/>
      <c r="Q87" s="136"/>
      <c r="R87" s="137"/>
      <c r="S87" s="140"/>
      <c r="T87" s="141"/>
    </row>
    <row r="88" spans="2:20" ht="12" customHeight="1" x14ac:dyDescent="0.15">
      <c r="B88" s="136"/>
      <c r="C88" s="137"/>
      <c r="D88" s="140"/>
      <c r="E88" s="141"/>
      <c r="G88" s="136"/>
      <c r="H88" s="137"/>
      <c r="I88" s="140"/>
      <c r="J88" s="141"/>
      <c r="L88" s="136"/>
      <c r="M88" s="137"/>
      <c r="N88" s="140"/>
      <c r="O88" s="141"/>
      <c r="Q88" s="136"/>
      <c r="R88" s="137"/>
      <c r="S88" s="140"/>
      <c r="T88" s="141"/>
    </row>
    <row r="89" spans="2:20" ht="12" customHeight="1" x14ac:dyDescent="0.15">
      <c r="B89" s="136"/>
      <c r="C89" s="137"/>
      <c r="D89" s="140"/>
      <c r="E89" s="141"/>
      <c r="G89" s="136"/>
      <c r="H89" s="137"/>
      <c r="I89" s="140"/>
      <c r="J89" s="141"/>
      <c r="L89" s="136"/>
      <c r="M89" s="137"/>
      <c r="N89" s="140"/>
      <c r="O89" s="141"/>
      <c r="Q89" s="136"/>
      <c r="R89" s="137"/>
      <c r="S89" s="140"/>
      <c r="T89" s="141"/>
    </row>
    <row r="90" spans="2:20" ht="12" customHeight="1" x14ac:dyDescent="0.15">
      <c r="B90" s="136"/>
      <c r="C90" s="137"/>
      <c r="D90" s="140"/>
      <c r="E90" s="141"/>
      <c r="G90" s="136"/>
      <c r="H90" s="137"/>
      <c r="I90" s="140"/>
      <c r="J90" s="141"/>
      <c r="L90" s="136"/>
      <c r="M90" s="137"/>
      <c r="N90" s="140"/>
      <c r="O90" s="141"/>
      <c r="Q90" s="136"/>
      <c r="R90" s="137"/>
      <c r="S90" s="140"/>
      <c r="T90" s="141"/>
    </row>
    <row r="91" spans="2:20" ht="12" customHeight="1" x14ac:dyDescent="0.15">
      <c r="B91" s="138"/>
      <c r="C91" s="139"/>
      <c r="D91" s="140"/>
      <c r="E91" s="141"/>
      <c r="G91" s="138"/>
      <c r="H91" s="139"/>
      <c r="I91" s="140"/>
      <c r="J91" s="141"/>
      <c r="L91" s="138"/>
      <c r="M91" s="139"/>
      <c r="N91" s="140"/>
      <c r="O91" s="141"/>
      <c r="Q91" s="138"/>
      <c r="R91" s="139"/>
      <c r="S91" s="140"/>
      <c r="T91" s="141"/>
    </row>
    <row r="92" spans="2:20" ht="12" customHeight="1" x14ac:dyDescent="0.15">
      <c r="B92" s="14" t="s">
        <v>386</v>
      </c>
      <c r="C92" s="18">
        <v>1200</v>
      </c>
      <c r="D92" s="139"/>
      <c r="E92" s="142"/>
      <c r="G92" s="14" t="s">
        <v>386</v>
      </c>
      <c r="H92" s="18">
        <v>1600</v>
      </c>
      <c r="I92" s="139"/>
      <c r="J92" s="142"/>
      <c r="L92" s="14" t="s">
        <v>386</v>
      </c>
      <c r="M92" s="18">
        <v>0</v>
      </c>
      <c r="N92" s="139"/>
      <c r="O92" s="142"/>
      <c r="Q92" s="14" t="s">
        <v>386</v>
      </c>
      <c r="R92" s="18">
        <v>0</v>
      </c>
      <c r="S92" s="139"/>
      <c r="T92" s="142"/>
    </row>
    <row r="93" spans="2:20" ht="12" customHeight="1" x14ac:dyDescent="0.15">
      <c r="B93" s="143" t="s">
        <v>764</v>
      </c>
      <c r="C93" s="144"/>
      <c r="D93" s="144"/>
      <c r="E93" s="145"/>
      <c r="G93" s="143" t="s">
        <v>765</v>
      </c>
      <c r="H93" s="144"/>
      <c r="I93" s="144"/>
      <c r="J93" s="145"/>
      <c r="L93" s="143" t="s">
        <v>766</v>
      </c>
      <c r="M93" s="144"/>
      <c r="N93" s="144"/>
      <c r="O93" s="145"/>
      <c r="Q93" s="143" t="s">
        <v>767</v>
      </c>
      <c r="R93" s="144"/>
      <c r="S93" s="144"/>
      <c r="T93" s="145"/>
    </row>
    <row r="94" spans="2:20" ht="12" customHeight="1" x14ac:dyDescent="0.15">
      <c r="B94" s="146"/>
      <c r="C94" s="147"/>
      <c r="D94" s="147"/>
      <c r="E94" s="148"/>
      <c r="G94" s="146"/>
      <c r="H94" s="147"/>
      <c r="I94" s="147"/>
      <c r="J94" s="148"/>
      <c r="L94" s="146"/>
      <c r="M94" s="147"/>
      <c r="N94" s="147"/>
      <c r="O94" s="148"/>
      <c r="Q94" s="146"/>
      <c r="R94" s="147"/>
      <c r="S94" s="147"/>
      <c r="T94" s="148"/>
    </row>
    <row r="95" spans="2:20" ht="12" customHeight="1" x14ac:dyDescent="0.15">
      <c r="B95" s="146"/>
      <c r="C95" s="147"/>
      <c r="D95" s="147"/>
      <c r="E95" s="148"/>
      <c r="G95" s="146"/>
      <c r="H95" s="147"/>
      <c r="I95" s="147"/>
      <c r="J95" s="148"/>
      <c r="L95" s="146"/>
      <c r="M95" s="147"/>
      <c r="N95" s="147"/>
      <c r="O95" s="148"/>
      <c r="Q95" s="146"/>
      <c r="R95" s="147"/>
      <c r="S95" s="147"/>
      <c r="T95" s="148"/>
    </row>
    <row r="96" spans="2:20" ht="12" customHeight="1" x14ac:dyDescent="0.15">
      <c r="B96" s="146"/>
      <c r="C96" s="147"/>
      <c r="D96" s="147"/>
      <c r="E96" s="148"/>
      <c r="G96" s="146"/>
      <c r="H96" s="147"/>
      <c r="I96" s="147"/>
      <c r="J96" s="148"/>
      <c r="L96" s="146"/>
      <c r="M96" s="147"/>
      <c r="N96" s="147"/>
      <c r="O96" s="148"/>
      <c r="Q96" s="146"/>
      <c r="R96" s="147"/>
      <c r="S96" s="147"/>
      <c r="T96" s="148"/>
    </row>
    <row r="97" spans="2:20" ht="12" customHeight="1" x14ac:dyDescent="0.15">
      <c r="B97" s="146"/>
      <c r="C97" s="147"/>
      <c r="D97" s="147"/>
      <c r="E97" s="148"/>
      <c r="G97" s="146"/>
      <c r="H97" s="147"/>
      <c r="I97" s="147"/>
      <c r="J97" s="148"/>
      <c r="L97" s="146"/>
      <c r="M97" s="147"/>
      <c r="N97" s="147"/>
      <c r="O97" s="148"/>
      <c r="Q97" s="146"/>
      <c r="R97" s="147"/>
      <c r="S97" s="147"/>
      <c r="T97" s="148"/>
    </row>
    <row r="98" spans="2:20" ht="12" customHeight="1" x14ac:dyDescent="0.15">
      <c r="B98" s="146"/>
      <c r="C98" s="147"/>
      <c r="D98" s="147"/>
      <c r="E98" s="148"/>
      <c r="G98" s="146"/>
      <c r="H98" s="147"/>
      <c r="I98" s="147"/>
      <c r="J98" s="148"/>
      <c r="L98" s="146"/>
      <c r="M98" s="147"/>
      <c r="N98" s="147"/>
      <c r="O98" s="148"/>
      <c r="Q98" s="146"/>
      <c r="R98" s="147"/>
      <c r="S98" s="147"/>
      <c r="T98" s="148"/>
    </row>
    <row r="99" spans="2:20" ht="12" customHeight="1" x14ac:dyDescent="0.15">
      <c r="B99" s="146"/>
      <c r="C99" s="147"/>
      <c r="D99" s="147"/>
      <c r="E99" s="148"/>
      <c r="G99" s="146"/>
      <c r="H99" s="147"/>
      <c r="I99" s="147"/>
      <c r="J99" s="148"/>
      <c r="L99" s="146"/>
      <c r="M99" s="147"/>
      <c r="N99" s="147"/>
      <c r="O99" s="148"/>
      <c r="Q99" s="146"/>
      <c r="R99" s="147"/>
      <c r="S99" s="147"/>
      <c r="T99" s="148"/>
    </row>
    <row r="100" spans="2:20" ht="12" customHeight="1" x14ac:dyDescent="0.15">
      <c r="B100" s="146"/>
      <c r="C100" s="147"/>
      <c r="D100" s="147"/>
      <c r="E100" s="148"/>
      <c r="G100" s="146"/>
      <c r="H100" s="147"/>
      <c r="I100" s="147"/>
      <c r="J100" s="148"/>
      <c r="L100" s="146"/>
      <c r="M100" s="147"/>
      <c r="N100" s="147"/>
      <c r="O100" s="148"/>
      <c r="Q100" s="146"/>
      <c r="R100" s="147"/>
      <c r="S100" s="147"/>
      <c r="T100" s="148"/>
    </row>
    <row r="101" spans="2:20" ht="12" customHeight="1" x14ac:dyDescent="0.15">
      <c r="B101" s="146"/>
      <c r="C101" s="147"/>
      <c r="D101" s="147"/>
      <c r="E101" s="148"/>
      <c r="G101" s="146"/>
      <c r="H101" s="147"/>
      <c r="I101" s="147"/>
      <c r="J101" s="148"/>
      <c r="L101" s="146"/>
      <c r="M101" s="147"/>
      <c r="N101" s="147"/>
      <c r="O101" s="148"/>
      <c r="Q101" s="146"/>
      <c r="R101" s="147"/>
      <c r="S101" s="147"/>
      <c r="T101" s="148"/>
    </row>
    <row r="102" spans="2:20" ht="12" customHeight="1" x14ac:dyDescent="0.15">
      <c r="B102" s="146"/>
      <c r="C102" s="147"/>
      <c r="D102" s="147"/>
      <c r="E102" s="148"/>
      <c r="G102" s="146"/>
      <c r="H102" s="147"/>
      <c r="I102" s="147"/>
      <c r="J102" s="148"/>
      <c r="L102" s="146"/>
      <c r="M102" s="147"/>
      <c r="N102" s="147"/>
      <c r="O102" s="148"/>
      <c r="Q102" s="146"/>
      <c r="R102" s="147"/>
      <c r="S102" s="147"/>
      <c r="T102" s="148"/>
    </row>
    <row r="103" spans="2:20" ht="12" customHeight="1" x14ac:dyDescent="0.15">
      <c r="B103" s="155" t="s">
        <v>403</v>
      </c>
      <c r="C103" s="156"/>
      <c r="D103" s="156"/>
      <c r="E103" s="157"/>
      <c r="G103" s="155" t="s">
        <v>403</v>
      </c>
      <c r="H103" s="156"/>
      <c r="I103" s="156"/>
      <c r="J103" s="157"/>
      <c r="L103" s="155" t="s">
        <v>481</v>
      </c>
      <c r="M103" s="156"/>
      <c r="N103" s="156"/>
      <c r="O103" s="157"/>
      <c r="Q103" s="155" t="s">
        <v>480</v>
      </c>
      <c r="R103" s="156"/>
      <c r="S103" s="156"/>
      <c r="T103" s="157"/>
    </row>
    <row r="106" spans="2:20" ht="12" customHeight="1" x14ac:dyDescent="0.15">
      <c r="B106" s="20" t="s">
        <v>364</v>
      </c>
      <c r="C106" s="21" t="s">
        <v>236</v>
      </c>
      <c r="D106" s="22" t="s">
        <v>365</v>
      </c>
      <c r="E106" s="5" t="str">
        <f>E107</f>
        <v>拳套</v>
      </c>
      <c r="G106" s="20" t="s">
        <v>364</v>
      </c>
      <c r="H106" s="21" t="s">
        <v>84</v>
      </c>
      <c r="I106" s="22" t="s">
        <v>365</v>
      </c>
      <c r="J106" s="37" t="str">
        <f>J107</f>
        <v>拳套</v>
      </c>
      <c r="L106" s="20" t="s">
        <v>364</v>
      </c>
      <c r="M106" s="21" t="s">
        <v>30</v>
      </c>
      <c r="N106" s="22" t="s">
        <v>365</v>
      </c>
      <c r="O106" s="5" t="str">
        <f>O107</f>
        <v>拳套</v>
      </c>
      <c r="Q106" s="42" t="s">
        <v>364</v>
      </c>
      <c r="R106" s="43" t="s">
        <v>110</v>
      </c>
      <c r="S106" s="44" t="s">
        <v>365</v>
      </c>
      <c r="T106" s="45" t="str">
        <f>T107</f>
        <v>动力拳套</v>
      </c>
    </row>
    <row r="107" spans="2:20" ht="12" customHeight="1" x14ac:dyDescent="0.15">
      <c r="B107" s="24" t="s">
        <v>366</v>
      </c>
      <c r="C107" s="7" t="s">
        <v>367</v>
      </c>
      <c r="D107" s="7" t="s">
        <v>687</v>
      </c>
      <c r="E107" s="8" t="s">
        <v>3</v>
      </c>
      <c r="G107" s="24" t="s">
        <v>366</v>
      </c>
      <c r="H107" s="38" t="s">
        <v>367</v>
      </c>
      <c r="I107" s="38" t="s">
        <v>687</v>
      </c>
      <c r="J107" s="39" t="s">
        <v>3</v>
      </c>
      <c r="L107" s="24" t="s">
        <v>366</v>
      </c>
      <c r="M107" s="7" t="s">
        <v>367</v>
      </c>
      <c r="N107" s="7" t="s">
        <v>687</v>
      </c>
      <c r="O107" s="8" t="s">
        <v>3</v>
      </c>
      <c r="Q107" s="46" t="s">
        <v>366</v>
      </c>
      <c r="R107" s="84" t="s">
        <v>483</v>
      </c>
      <c r="S107" s="84" t="s">
        <v>687</v>
      </c>
      <c r="T107" s="48" t="s">
        <v>768</v>
      </c>
    </row>
    <row r="108" spans="2:20" ht="12" customHeight="1" x14ac:dyDescent="0.15">
      <c r="B108" s="24" t="s">
        <v>370</v>
      </c>
      <c r="C108" s="25" t="str">
        <f>IF(E108/10&lt;1,"",E108/10&amp;"D5")&amp;IF(E109/5&lt;1,"","+"&amp;INT(E109/5))</f>
        <v>+2</v>
      </c>
      <c r="D108" s="26" t="s">
        <v>371</v>
      </c>
      <c r="E108" s="27">
        <v>0</v>
      </c>
      <c r="G108" s="24" t="s">
        <v>370</v>
      </c>
      <c r="H108" s="25" t="str">
        <f>IF(J108/10&lt;1,"",J108/10&amp;"D5")&amp;IF(J109/5&lt;1,"","+"&amp;INT(J109/5))</f>
        <v>40D5+26</v>
      </c>
      <c r="I108" s="26" t="s">
        <v>371</v>
      </c>
      <c r="J108" s="27">
        <v>400</v>
      </c>
      <c r="L108" s="24" t="s">
        <v>370</v>
      </c>
      <c r="M108" s="25" t="str">
        <f>IF(O108/10&lt;1,"",O108/10&amp;"D5")&amp;IF(O109/5&lt;1,"","+"&amp;INT(O109/5))</f>
        <v>10D5+4</v>
      </c>
      <c r="N108" s="26" t="s">
        <v>371</v>
      </c>
      <c r="O108" s="27">
        <v>100</v>
      </c>
      <c r="Q108" s="46" t="s">
        <v>370</v>
      </c>
      <c r="R108" s="49" t="str">
        <f>IF(T108/10&lt;1,"",T108/10&amp;"D5")&amp;IF(T109/5&lt;1,"","+"&amp;INT(T109/5))</f>
        <v>40D5+20</v>
      </c>
      <c r="S108" s="50" t="s">
        <v>371</v>
      </c>
      <c r="T108" s="51">
        <v>400</v>
      </c>
    </row>
    <row r="109" spans="2:20" ht="12" customHeight="1" x14ac:dyDescent="0.15">
      <c r="B109" s="24" t="s">
        <v>372</v>
      </c>
      <c r="C109" s="29" t="str">
        <f>LOOKUP(C110,{0,201,401,601,901,1201,1501;"黑色","绿色","蓝色","紫色","红色","橙色","金色"})</f>
        <v>红色</v>
      </c>
      <c r="D109" s="26" t="s">
        <v>373</v>
      </c>
      <c r="E109" s="28">
        <v>10</v>
      </c>
      <c r="G109" s="24" t="s">
        <v>372</v>
      </c>
      <c r="H109" s="100" t="str">
        <f>LOOKUP(H110,{0,201,401,601,901,1201,1501;"黑色","绿色","蓝色","紫色","红色","橙色","金色"})</f>
        <v>绿色</v>
      </c>
      <c r="I109" s="26" t="s">
        <v>373</v>
      </c>
      <c r="J109" s="28">
        <v>130</v>
      </c>
      <c r="L109" s="24" t="s">
        <v>372</v>
      </c>
      <c r="M109" s="29" t="str">
        <f>LOOKUP(M110,{0,201,401,601,901,1201,1501;"黑色","绿色","蓝色","紫色","红色","橙色","金色"})</f>
        <v>黑色</v>
      </c>
      <c r="N109" s="26" t="s">
        <v>373</v>
      </c>
      <c r="O109" s="28">
        <v>20</v>
      </c>
      <c r="Q109" s="46" t="s">
        <v>372</v>
      </c>
      <c r="R109" s="52" t="str">
        <f>LOOKUP(R110,{0,201,401,601,901,1201,1501;"黑色","绿色","蓝色","紫色","红色","橙色","金色"})</f>
        <v>绿色</v>
      </c>
      <c r="S109" s="50" t="s">
        <v>373</v>
      </c>
      <c r="T109" s="53">
        <v>100</v>
      </c>
    </row>
    <row r="110" spans="2:20" ht="12" customHeight="1" x14ac:dyDescent="0.15">
      <c r="B110" s="24" t="s">
        <v>374</v>
      </c>
      <c r="C110" s="19">
        <f>C118+E108</f>
        <v>1200</v>
      </c>
      <c r="D110" s="26" t="s">
        <v>375</v>
      </c>
      <c r="E110" s="28">
        <v>10</v>
      </c>
      <c r="G110" s="24" t="s">
        <v>374</v>
      </c>
      <c r="H110" s="19">
        <f>H118+J108</f>
        <v>300</v>
      </c>
      <c r="I110" s="26" t="s">
        <v>375</v>
      </c>
      <c r="J110" s="28">
        <v>2</v>
      </c>
      <c r="L110" s="24" t="s">
        <v>374</v>
      </c>
      <c r="M110" s="19">
        <f>M118+O108</f>
        <v>100</v>
      </c>
      <c r="N110" s="26" t="s">
        <v>375</v>
      </c>
      <c r="O110" s="28">
        <v>2</v>
      </c>
      <c r="Q110" s="46" t="s">
        <v>374</v>
      </c>
      <c r="R110" s="54">
        <f>R118+T108</f>
        <v>400</v>
      </c>
      <c r="S110" s="50" t="s">
        <v>375</v>
      </c>
      <c r="T110" s="53">
        <v>12</v>
      </c>
    </row>
    <row r="111" spans="2:20" ht="12" customHeight="1" x14ac:dyDescent="0.15">
      <c r="B111" s="30" t="s">
        <v>376</v>
      </c>
      <c r="C111" s="31">
        <f>C110*20</f>
        <v>24000</v>
      </c>
      <c r="D111" s="32" t="s">
        <v>377</v>
      </c>
      <c r="E111" s="33">
        <f>C110</f>
        <v>1200</v>
      </c>
      <c r="G111" s="30" t="s">
        <v>376</v>
      </c>
      <c r="H111" s="31">
        <f>H110*20</f>
        <v>6000</v>
      </c>
      <c r="I111" s="32" t="s">
        <v>377</v>
      </c>
      <c r="J111" s="33">
        <f>H110</f>
        <v>300</v>
      </c>
      <c r="L111" s="30" t="s">
        <v>376</v>
      </c>
      <c r="M111" s="31">
        <f>M110*20</f>
        <v>2000</v>
      </c>
      <c r="N111" s="32" t="s">
        <v>377</v>
      </c>
      <c r="O111" s="33">
        <f>M110</f>
        <v>100</v>
      </c>
      <c r="Q111" s="55" t="s">
        <v>376</v>
      </c>
      <c r="R111" s="98">
        <f>R110*20</f>
        <v>8000</v>
      </c>
      <c r="S111" s="57" t="s">
        <v>377</v>
      </c>
      <c r="T111" s="58">
        <f>R110</f>
        <v>400</v>
      </c>
    </row>
    <row r="112" spans="2:20" ht="12" customHeight="1" x14ac:dyDescent="0.15">
      <c r="B112" s="136" t="s">
        <v>769</v>
      </c>
      <c r="C112" s="140"/>
      <c r="D112" s="140" t="s">
        <v>770</v>
      </c>
      <c r="E112" s="141"/>
      <c r="G112" s="136" t="s">
        <v>771</v>
      </c>
      <c r="H112" s="140"/>
      <c r="I112" s="140" t="s">
        <v>772</v>
      </c>
      <c r="J112" s="141"/>
      <c r="L112" s="136" t="s">
        <v>384</v>
      </c>
      <c r="M112" s="140"/>
      <c r="N112" s="140" t="s">
        <v>773</v>
      </c>
      <c r="O112" s="141"/>
      <c r="Q112" s="172" t="s">
        <v>774</v>
      </c>
      <c r="R112" s="168"/>
      <c r="S112" s="168" t="s">
        <v>775</v>
      </c>
      <c r="T112" s="169"/>
    </row>
    <row r="113" spans="2:20" ht="12" customHeight="1" x14ac:dyDescent="0.15">
      <c r="B113" s="136"/>
      <c r="C113" s="140"/>
      <c r="D113" s="140"/>
      <c r="E113" s="141"/>
      <c r="G113" s="136"/>
      <c r="H113" s="140"/>
      <c r="I113" s="140"/>
      <c r="J113" s="141"/>
      <c r="L113" s="136"/>
      <c r="M113" s="140"/>
      <c r="N113" s="140"/>
      <c r="O113" s="141"/>
      <c r="Q113" s="172"/>
      <c r="R113" s="168"/>
      <c r="S113" s="168"/>
      <c r="T113" s="169"/>
    </row>
    <row r="114" spans="2:20" ht="12" customHeight="1" x14ac:dyDescent="0.15">
      <c r="B114" s="136"/>
      <c r="C114" s="140"/>
      <c r="D114" s="140"/>
      <c r="E114" s="141"/>
      <c r="G114" s="136"/>
      <c r="H114" s="140"/>
      <c r="I114" s="140"/>
      <c r="J114" s="141"/>
      <c r="L114" s="136"/>
      <c r="M114" s="140"/>
      <c r="N114" s="140"/>
      <c r="O114" s="141"/>
      <c r="Q114" s="172"/>
      <c r="R114" s="168"/>
      <c r="S114" s="168"/>
      <c r="T114" s="169"/>
    </row>
    <row r="115" spans="2:20" ht="12" customHeight="1" x14ac:dyDescent="0.15">
      <c r="B115" s="136"/>
      <c r="C115" s="140"/>
      <c r="D115" s="140"/>
      <c r="E115" s="141"/>
      <c r="G115" s="136"/>
      <c r="H115" s="140"/>
      <c r="I115" s="140"/>
      <c r="J115" s="141"/>
      <c r="L115" s="136"/>
      <c r="M115" s="140"/>
      <c r="N115" s="140"/>
      <c r="O115" s="141"/>
      <c r="Q115" s="172"/>
      <c r="R115" s="168"/>
      <c r="S115" s="168"/>
      <c r="T115" s="169"/>
    </row>
    <row r="116" spans="2:20" ht="12" customHeight="1" x14ac:dyDescent="0.15">
      <c r="B116" s="136"/>
      <c r="C116" s="140"/>
      <c r="D116" s="140"/>
      <c r="E116" s="141"/>
      <c r="G116" s="136"/>
      <c r="H116" s="140"/>
      <c r="I116" s="140"/>
      <c r="J116" s="141"/>
      <c r="L116" s="136"/>
      <c r="M116" s="140"/>
      <c r="N116" s="140"/>
      <c r="O116" s="141"/>
      <c r="Q116" s="172"/>
      <c r="R116" s="168"/>
      <c r="S116" s="168"/>
      <c r="T116" s="169"/>
    </row>
    <row r="117" spans="2:20" ht="12" customHeight="1" x14ac:dyDescent="0.15">
      <c r="B117" s="138"/>
      <c r="C117" s="139"/>
      <c r="D117" s="140"/>
      <c r="E117" s="141"/>
      <c r="G117" s="138"/>
      <c r="H117" s="139"/>
      <c r="I117" s="140"/>
      <c r="J117" s="141"/>
      <c r="L117" s="138"/>
      <c r="M117" s="139"/>
      <c r="N117" s="140"/>
      <c r="O117" s="141"/>
      <c r="Q117" s="173"/>
      <c r="R117" s="170"/>
      <c r="S117" s="168"/>
      <c r="T117" s="169"/>
    </row>
    <row r="118" spans="2:20" ht="12" customHeight="1" x14ac:dyDescent="0.15">
      <c r="B118" s="30" t="s">
        <v>386</v>
      </c>
      <c r="C118" s="34">
        <v>1200</v>
      </c>
      <c r="D118" s="139"/>
      <c r="E118" s="142"/>
      <c r="G118" s="30" t="s">
        <v>386</v>
      </c>
      <c r="H118" s="34">
        <v>-100</v>
      </c>
      <c r="I118" s="139"/>
      <c r="J118" s="142"/>
      <c r="L118" s="30" t="s">
        <v>386</v>
      </c>
      <c r="M118" s="34">
        <v>0</v>
      </c>
      <c r="N118" s="139"/>
      <c r="O118" s="142"/>
      <c r="Q118" s="55" t="s">
        <v>386</v>
      </c>
      <c r="R118" s="70">
        <v>0</v>
      </c>
      <c r="S118" s="170"/>
      <c r="T118" s="171"/>
    </row>
    <row r="119" spans="2:20" ht="12" customHeight="1" x14ac:dyDescent="0.15">
      <c r="B119" s="143" t="s">
        <v>776</v>
      </c>
      <c r="C119" s="144"/>
      <c r="D119" s="144"/>
      <c r="E119" s="145"/>
      <c r="G119" s="143" t="s">
        <v>777</v>
      </c>
      <c r="H119" s="144"/>
      <c r="I119" s="144"/>
      <c r="J119" s="145"/>
      <c r="L119" s="143" t="s">
        <v>479</v>
      </c>
      <c r="M119" s="144"/>
      <c r="N119" s="144"/>
      <c r="O119" s="145"/>
      <c r="Q119" s="162"/>
      <c r="R119" s="163"/>
      <c r="S119" s="163"/>
      <c r="T119" s="164"/>
    </row>
    <row r="120" spans="2:20" ht="12" customHeight="1" x14ac:dyDescent="0.15">
      <c r="B120" s="146"/>
      <c r="C120" s="147"/>
      <c r="D120" s="147"/>
      <c r="E120" s="148"/>
      <c r="G120" s="146"/>
      <c r="H120" s="147"/>
      <c r="I120" s="147"/>
      <c r="J120" s="148"/>
      <c r="L120" s="146"/>
      <c r="M120" s="147"/>
      <c r="N120" s="147"/>
      <c r="O120" s="148"/>
      <c r="Q120" s="165"/>
      <c r="R120" s="166"/>
      <c r="S120" s="166"/>
      <c r="T120" s="167"/>
    </row>
    <row r="121" spans="2:20" ht="12" customHeight="1" x14ac:dyDescent="0.15">
      <c r="B121" s="146"/>
      <c r="C121" s="147"/>
      <c r="D121" s="147"/>
      <c r="E121" s="148"/>
      <c r="G121" s="146"/>
      <c r="H121" s="147"/>
      <c r="I121" s="147"/>
      <c r="J121" s="148"/>
      <c r="L121" s="146"/>
      <c r="M121" s="147"/>
      <c r="N121" s="147"/>
      <c r="O121" s="148"/>
      <c r="Q121" s="165"/>
      <c r="R121" s="166"/>
      <c r="S121" s="166"/>
      <c r="T121" s="167"/>
    </row>
    <row r="122" spans="2:20" ht="12" customHeight="1" x14ac:dyDescent="0.15">
      <c r="B122" s="146"/>
      <c r="C122" s="147"/>
      <c r="D122" s="147"/>
      <c r="E122" s="148"/>
      <c r="G122" s="146"/>
      <c r="H122" s="147"/>
      <c r="I122" s="147"/>
      <c r="J122" s="148"/>
      <c r="L122" s="146"/>
      <c r="M122" s="147"/>
      <c r="N122" s="147"/>
      <c r="O122" s="148"/>
      <c r="Q122" s="165"/>
      <c r="R122" s="166"/>
      <c r="S122" s="166"/>
      <c r="T122" s="167"/>
    </row>
    <row r="123" spans="2:20" ht="12" customHeight="1" x14ac:dyDescent="0.15">
      <c r="B123" s="146"/>
      <c r="C123" s="147"/>
      <c r="D123" s="147"/>
      <c r="E123" s="148"/>
      <c r="G123" s="146"/>
      <c r="H123" s="147"/>
      <c r="I123" s="147"/>
      <c r="J123" s="148"/>
      <c r="L123" s="146"/>
      <c r="M123" s="147"/>
      <c r="N123" s="147"/>
      <c r="O123" s="148"/>
      <c r="Q123" s="165"/>
      <c r="R123" s="166"/>
      <c r="S123" s="166"/>
      <c r="T123" s="167"/>
    </row>
    <row r="124" spans="2:20" ht="12" customHeight="1" x14ac:dyDescent="0.15">
      <c r="B124" s="146"/>
      <c r="C124" s="147"/>
      <c r="D124" s="147"/>
      <c r="E124" s="148"/>
      <c r="G124" s="146"/>
      <c r="H124" s="147"/>
      <c r="I124" s="147"/>
      <c r="J124" s="148"/>
      <c r="L124" s="146"/>
      <c r="M124" s="147"/>
      <c r="N124" s="147"/>
      <c r="O124" s="148"/>
      <c r="Q124" s="165"/>
      <c r="R124" s="166"/>
      <c r="S124" s="166"/>
      <c r="T124" s="167"/>
    </row>
    <row r="125" spans="2:20" ht="12" customHeight="1" x14ac:dyDescent="0.15">
      <c r="B125" s="146"/>
      <c r="C125" s="147"/>
      <c r="D125" s="147"/>
      <c r="E125" s="148"/>
      <c r="G125" s="146"/>
      <c r="H125" s="147"/>
      <c r="I125" s="147"/>
      <c r="J125" s="148"/>
      <c r="L125" s="146"/>
      <c r="M125" s="147"/>
      <c r="N125" s="147"/>
      <c r="O125" s="148"/>
      <c r="Q125" s="165"/>
      <c r="R125" s="166"/>
      <c r="S125" s="166"/>
      <c r="T125" s="167"/>
    </row>
    <row r="126" spans="2:20" ht="12" customHeight="1" x14ac:dyDescent="0.15">
      <c r="B126" s="146"/>
      <c r="C126" s="147"/>
      <c r="D126" s="147"/>
      <c r="E126" s="148"/>
      <c r="G126" s="146"/>
      <c r="H126" s="147"/>
      <c r="I126" s="147"/>
      <c r="J126" s="148"/>
      <c r="L126" s="146"/>
      <c r="M126" s="147"/>
      <c r="N126" s="147"/>
      <c r="O126" s="148"/>
      <c r="Q126" s="165"/>
      <c r="R126" s="166"/>
      <c r="S126" s="166"/>
      <c r="T126" s="167"/>
    </row>
    <row r="127" spans="2:20" ht="12" customHeight="1" x14ac:dyDescent="0.15">
      <c r="B127" s="146"/>
      <c r="C127" s="147"/>
      <c r="D127" s="147"/>
      <c r="E127" s="148"/>
      <c r="G127" s="146"/>
      <c r="H127" s="147"/>
      <c r="I127" s="147"/>
      <c r="J127" s="148"/>
      <c r="L127" s="146"/>
      <c r="M127" s="147"/>
      <c r="N127" s="147"/>
      <c r="O127" s="148"/>
      <c r="Q127" s="165"/>
      <c r="R127" s="166"/>
      <c r="S127" s="166"/>
      <c r="T127" s="167"/>
    </row>
    <row r="128" spans="2:20" ht="12" customHeight="1" x14ac:dyDescent="0.15">
      <c r="B128" s="146"/>
      <c r="C128" s="147"/>
      <c r="D128" s="147"/>
      <c r="E128" s="148"/>
      <c r="G128" s="146"/>
      <c r="H128" s="147"/>
      <c r="I128" s="147"/>
      <c r="J128" s="148"/>
      <c r="L128" s="146"/>
      <c r="M128" s="147"/>
      <c r="N128" s="147"/>
      <c r="O128" s="148"/>
      <c r="Q128" s="165"/>
      <c r="R128" s="166"/>
      <c r="S128" s="166"/>
      <c r="T128" s="167"/>
    </row>
    <row r="129" spans="2:20" ht="12" customHeight="1" x14ac:dyDescent="0.15">
      <c r="B129" s="155" t="s">
        <v>778</v>
      </c>
      <c r="C129" s="156"/>
      <c r="D129" s="156"/>
      <c r="E129" s="157"/>
      <c r="G129" s="155" t="s">
        <v>779</v>
      </c>
      <c r="H129" s="156"/>
      <c r="I129" s="156"/>
      <c r="J129" s="157"/>
      <c r="L129" s="155" t="s">
        <v>481</v>
      </c>
      <c r="M129" s="156"/>
      <c r="N129" s="156"/>
      <c r="O129" s="157"/>
      <c r="Q129" s="174" t="s">
        <v>780</v>
      </c>
      <c r="R129" s="175"/>
      <c r="S129" s="175"/>
      <c r="T129" s="176"/>
    </row>
    <row r="132" spans="2:20" ht="12" customHeight="1" x14ac:dyDescent="0.15">
      <c r="B132"/>
      <c r="C132"/>
      <c r="D132"/>
      <c r="E132"/>
      <c r="G132" s="2" t="s">
        <v>364</v>
      </c>
      <c r="H132" s="3" t="s">
        <v>185</v>
      </c>
      <c r="I132" s="4" t="s">
        <v>365</v>
      </c>
      <c r="J132" s="5" t="str">
        <f>J133</f>
        <v>拳套</v>
      </c>
    </row>
    <row r="133" spans="2:20" ht="12" customHeight="1" x14ac:dyDescent="0.15">
      <c r="B133"/>
      <c r="C133"/>
      <c r="D133"/>
      <c r="E133"/>
      <c r="G133" s="6" t="s">
        <v>366</v>
      </c>
      <c r="H133" s="7" t="s">
        <v>367</v>
      </c>
      <c r="I133" s="7" t="s">
        <v>687</v>
      </c>
      <c r="J133" s="8" t="s">
        <v>3</v>
      </c>
    </row>
    <row r="134" spans="2:20" ht="12" customHeight="1" x14ac:dyDescent="0.15">
      <c r="B134"/>
      <c r="C134"/>
      <c r="D134"/>
      <c r="E134"/>
      <c r="G134" s="6" t="s">
        <v>370</v>
      </c>
      <c r="H134" s="9" t="str">
        <f>IF(J134/10&lt;1,"",J134/10&amp;"D5")&amp;IF(J135/5&lt;1,"","+"&amp;INT(J135/5))</f>
        <v>50D5+76</v>
      </c>
      <c r="I134" s="10" t="s">
        <v>371</v>
      </c>
      <c r="J134" s="11">
        <v>500</v>
      </c>
    </row>
    <row r="135" spans="2:20" ht="12" customHeight="1" x14ac:dyDescent="0.15">
      <c r="B135"/>
      <c r="C135"/>
      <c r="D135"/>
      <c r="E135"/>
      <c r="G135" s="6" t="s">
        <v>372</v>
      </c>
      <c r="H135" s="71" t="str">
        <f>LOOKUP(H136,{0,201,401,601,901,1201,1501;"黑色","绿色","蓝色","紫色","红色","橙色","金色"})</f>
        <v>蓝色</v>
      </c>
      <c r="I135" s="10" t="s">
        <v>373</v>
      </c>
      <c r="J135" s="13">
        <v>380</v>
      </c>
    </row>
    <row r="136" spans="2:20" ht="12" customHeight="1" x14ac:dyDescent="0.15">
      <c r="B136"/>
      <c r="C136"/>
      <c r="D136"/>
      <c r="E136"/>
      <c r="G136" s="6" t="s">
        <v>374</v>
      </c>
      <c r="H136" s="12">
        <f>H144+J134</f>
        <v>550</v>
      </c>
      <c r="I136" s="10" t="s">
        <v>375</v>
      </c>
      <c r="J136" s="13">
        <v>20</v>
      </c>
    </row>
    <row r="137" spans="2:20" ht="12" customHeight="1" x14ac:dyDescent="0.15">
      <c r="B137"/>
      <c r="C137"/>
      <c r="D137"/>
      <c r="E137"/>
      <c r="G137" s="14" t="s">
        <v>376</v>
      </c>
      <c r="H137" s="15">
        <f>H136*20</f>
        <v>11000</v>
      </c>
      <c r="I137" s="16" t="s">
        <v>377</v>
      </c>
      <c r="J137" s="17">
        <f>H136</f>
        <v>550</v>
      </c>
    </row>
    <row r="138" spans="2:20" ht="12" customHeight="1" x14ac:dyDescent="0.15">
      <c r="B138"/>
      <c r="C138"/>
      <c r="D138"/>
      <c r="E138"/>
      <c r="G138" s="136" t="s">
        <v>781</v>
      </c>
      <c r="H138" s="137"/>
      <c r="I138" s="140" t="s">
        <v>782</v>
      </c>
      <c r="J138" s="141"/>
    </row>
    <row r="139" spans="2:20" ht="12" customHeight="1" x14ac:dyDescent="0.15">
      <c r="B139"/>
      <c r="C139"/>
      <c r="D139"/>
      <c r="E139"/>
      <c r="G139" s="136"/>
      <c r="H139" s="137"/>
      <c r="I139" s="140"/>
      <c r="J139" s="141"/>
    </row>
    <row r="140" spans="2:20" ht="12" customHeight="1" x14ac:dyDescent="0.15">
      <c r="B140"/>
      <c r="C140"/>
      <c r="D140"/>
      <c r="E140"/>
      <c r="G140" s="136"/>
      <c r="H140" s="137"/>
      <c r="I140" s="140"/>
      <c r="J140" s="141"/>
    </row>
    <row r="141" spans="2:20" ht="12" customHeight="1" x14ac:dyDescent="0.15">
      <c r="B141"/>
      <c r="C141"/>
      <c r="D141"/>
      <c r="E141"/>
      <c r="G141" s="136"/>
      <c r="H141" s="137"/>
      <c r="I141" s="140"/>
      <c r="J141" s="141"/>
    </row>
    <row r="142" spans="2:20" ht="12" customHeight="1" x14ac:dyDescent="0.15">
      <c r="B142"/>
      <c r="C142"/>
      <c r="D142"/>
      <c r="E142"/>
      <c r="G142" s="136"/>
      <c r="H142" s="137"/>
      <c r="I142" s="140"/>
      <c r="J142" s="141"/>
    </row>
    <row r="143" spans="2:20" ht="12" customHeight="1" x14ac:dyDescent="0.15">
      <c r="B143"/>
      <c r="C143"/>
      <c r="D143"/>
      <c r="E143"/>
      <c r="G143" s="138"/>
      <c r="H143" s="139"/>
      <c r="I143" s="140"/>
      <c r="J143" s="141"/>
    </row>
    <row r="144" spans="2:20" ht="12" customHeight="1" x14ac:dyDescent="0.15">
      <c r="B144"/>
      <c r="C144"/>
      <c r="D144"/>
      <c r="E144"/>
      <c r="G144" s="14" t="s">
        <v>386</v>
      </c>
      <c r="H144" s="18">
        <v>50</v>
      </c>
      <c r="I144" s="139"/>
      <c r="J144" s="142"/>
    </row>
    <row r="145" spans="2:10" ht="12" customHeight="1" x14ac:dyDescent="0.15">
      <c r="B145"/>
      <c r="C145"/>
      <c r="D145"/>
      <c r="E145"/>
      <c r="G145" s="143" t="s">
        <v>783</v>
      </c>
      <c r="H145" s="144"/>
      <c r="I145" s="144"/>
      <c r="J145" s="145"/>
    </row>
    <row r="146" spans="2:10" ht="12" customHeight="1" x14ac:dyDescent="0.15">
      <c r="B146"/>
      <c r="C146"/>
      <c r="D146"/>
      <c r="E146"/>
      <c r="G146" s="146"/>
      <c r="H146" s="147"/>
      <c r="I146" s="147"/>
      <c r="J146" s="148"/>
    </row>
    <row r="147" spans="2:10" ht="12" customHeight="1" x14ac:dyDescent="0.15">
      <c r="B147"/>
      <c r="C147"/>
      <c r="D147"/>
      <c r="E147"/>
      <c r="G147" s="146"/>
      <c r="H147" s="147"/>
      <c r="I147" s="147"/>
      <c r="J147" s="148"/>
    </row>
    <row r="148" spans="2:10" ht="12" customHeight="1" x14ac:dyDescent="0.15">
      <c r="B148"/>
      <c r="C148"/>
      <c r="D148"/>
      <c r="E148"/>
      <c r="G148" s="146"/>
      <c r="H148" s="147"/>
      <c r="I148" s="147"/>
      <c r="J148" s="148"/>
    </row>
    <row r="149" spans="2:10" ht="12" customHeight="1" x14ac:dyDescent="0.15">
      <c r="B149"/>
      <c r="C149"/>
      <c r="D149"/>
      <c r="E149"/>
      <c r="G149" s="146"/>
      <c r="H149" s="147"/>
      <c r="I149" s="147"/>
      <c r="J149" s="148"/>
    </row>
    <row r="150" spans="2:10" ht="12" customHeight="1" x14ac:dyDescent="0.15">
      <c r="B150"/>
      <c r="C150"/>
      <c r="D150"/>
      <c r="E150"/>
      <c r="G150" s="146"/>
      <c r="H150" s="147"/>
      <c r="I150" s="147"/>
      <c r="J150" s="148"/>
    </row>
    <row r="151" spans="2:10" ht="12" customHeight="1" x14ac:dyDescent="0.15">
      <c r="B151"/>
      <c r="C151"/>
      <c r="D151"/>
      <c r="E151"/>
      <c r="G151" s="146"/>
      <c r="H151" s="147"/>
      <c r="I151" s="147"/>
      <c r="J151" s="148"/>
    </row>
    <row r="152" spans="2:10" ht="12" customHeight="1" x14ac:dyDescent="0.15">
      <c r="B152"/>
      <c r="C152"/>
      <c r="D152"/>
      <c r="E152"/>
      <c r="G152" s="146"/>
      <c r="H152" s="147"/>
      <c r="I152" s="147"/>
      <c r="J152" s="148"/>
    </row>
    <row r="153" spans="2:10" ht="12" customHeight="1" x14ac:dyDescent="0.15">
      <c r="B153"/>
      <c r="C153"/>
      <c r="D153"/>
      <c r="E153"/>
      <c r="G153" s="146"/>
      <c r="H153" s="147"/>
      <c r="I153" s="147"/>
      <c r="J153" s="148"/>
    </row>
    <row r="154" spans="2:10" ht="12" customHeight="1" x14ac:dyDescent="0.15">
      <c r="B154"/>
      <c r="C154"/>
      <c r="D154"/>
      <c r="E154"/>
      <c r="G154" s="146"/>
      <c r="H154" s="147"/>
      <c r="I154" s="147"/>
      <c r="J154" s="148"/>
    </row>
    <row r="155" spans="2:10" ht="12" customHeight="1" x14ac:dyDescent="0.15">
      <c r="B155"/>
      <c r="C155"/>
      <c r="D155"/>
      <c r="E155"/>
      <c r="G155" s="155" t="s">
        <v>718</v>
      </c>
      <c r="H155" s="156"/>
      <c r="I155" s="156"/>
      <c r="J155" s="157"/>
    </row>
  </sheetData>
  <mergeCells count="84">
    <mergeCell ref="B25:E25"/>
    <mergeCell ref="G25:J25"/>
    <mergeCell ref="L25:O25"/>
    <mergeCell ref="Q25:T25"/>
    <mergeCell ref="B51:E51"/>
    <mergeCell ref="G51:J51"/>
    <mergeCell ref="L51:O51"/>
    <mergeCell ref="Q51:T51"/>
    <mergeCell ref="G41:J50"/>
    <mergeCell ref="L41:O50"/>
    <mergeCell ref="Q41:T50"/>
    <mergeCell ref="Q34:R39"/>
    <mergeCell ref="S34:T40"/>
    <mergeCell ref="B77:E77"/>
    <mergeCell ref="G77:J77"/>
    <mergeCell ref="L77:O77"/>
    <mergeCell ref="Q77:T77"/>
    <mergeCell ref="B103:E103"/>
    <mergeCell ref="G103:J103"/>
    <mergeCell ref="L103:O103"/>
    <mergeCell ref="Q103:T103"/>
    <mergeCell ref="B86:C91"/>
    <mergeCell ref="D86:E92"/>
    <mergeCell ref="B93:E102"/>
    <mergeCell ref="L93:O102"/>
    <mergeCell ref="Q93:T102"/>
    <mergeCell ref="B129:E129"/>
    <mergeCell ref="G129:J129"/>
    <mergeCell ref="L129:O129"/>
    <mergeCell ref="Q129:T129"/>
    <mergeCell ref="G155:J155"/>
    <mergeCell ref="Q119:T128"/>
    <mergeCell ref="G138:H143"/>
    <mergeCell ref="I138:J144"/>
    <mergeCell ref="G145:J154"/>
    <mergeCell ref="Q67:T76"/>
    <mergeCell ref="G86:H91"/>
    <mergeCell ref="Q86:R91"/>
    <mergeCell ref="I86:J92"/>
    <mergeCell ref="S86:T92"/>
    <mergeCell ref="L86:M91"/>
    <mergeCell ref="N86:O92"/>
    <mergeCell ref="I112:J118"/>
    <mergeCell ref="S112:T118"/>
    <mergeCell ref="G112:H117"/>
    <mergeCell ref="Q112:R117"/>
    <mergeCell ref="G93:J102"/>
    <mergeCell ref="I8:J14"/>
    <mergeCell ref="S8:T14"/>
    <mergeCell ref="G15:J24"/>
    <mergeCell ref="L15:O24"/>
    <mergeCell ref="Q15:T24"/>
    <mergeCell ref="G8:H13"/>
    <mergeCell ref="Q8:R13"/>
    <mergeCell ref="Q60:R65"/>
    <mergeCell ref="I60:J66"/>
    <mergeCell ref="S60:T66"/>
    <mergeCell ref="B60:C65"/>
    <mergeCell ref="L60:M65"/>
    <mergeCell ref="D60:E66"/>
    <mergeCell ref="N60:O66"/>
    <mergeCell ref="B112:C117"/>
    <mergeCell ref="L112:M117"/>
    <mergeCell ref="D112:E118"/>
    <mergeCell ref="N112:O118"/>
    <mergeCell ref="B119:E128"/>
    <mergeCell ref="G119:J128"/>
    <mergeCell ref="L119:O128"/>
    <mergeCell ref="B8:C13"/>
    <mergeCell ref="L8:M13"/>
    <mergeCell ref="D8:E14"/>
    <mergeCell ref="N8:O14"/>
    <mergeCell ref="B67:E76"/>
    <mergeCell ref="G67:J76"/>
    <mergeCell ref="L67:O76"/>
    <mergeCell ref="B34:C39"/>
    <mergeCell ref="L34:M39"/>
    <mergeCell ref="D34:E40"/>
    <mergeCell ref="N34:O40"/>
    <mergeCell ref="G34:H39"/>
    <mergeCell ref="I34:J40"/>
    <mergeCell ref="B15:E24"/>
    <mergeCell ref="G60:H65"/>
    <mergeCell ref="B41:E50"/>
  </mergeCells>
  <phoneticPr fontId="12" type="noConversion"/>
  <conditionalFormatting sqref="C5">
    <cfRule type="cellIs" dxfId="1567" priority="246" operator="equal">
      <formula>"橙色"</formula>
    </cfRule>
    <cfRule type="cellIs" dxfId="1566" priority="247" operator="equal">
      <formula>"橙色"</formula>
    </cfRule>
    <cfRule type="cellIs" dxfId="1565" priority="248" operator="equal">
      <formula>"红色"</formula>
    </cfRule>
    <cfRule type="cellIs" dxfId="1564" priority="249" operator="equal">
      <formula>"紫色"</formula>
    </cfRule>
    <cfRule type="cellIs" dxfId="1563" priority="250" operator="equal">
      <formula>"蓝色"</formula>
    </cfRule>
    <cfRule type="cellIs" dxfId="1562" priority="251" operator="equal">
      <formula>"绿色"</formula>
    </cfRule>
    <cfRule type="cellIs" dxfId="1561" priority="252" operator="equal">
      <formula>"黑色"</formula>
    </cfRule>
  </conditionalFormatting>
  <conditionalFormatting sqref="H5">
    <cfRule type="cellIs" dxfId="1560" priority="239" operator="equal">
      <formula>"橙色"</formula>
    </cfRule>
    <cfRule type="cellIs" dxfId="1559" priority="240" operator="equal">
      <formula>"橙色"</formula>
    </cfRule>
    <cfRule type="cellIs" dxfId="1558" priority="241" operator="equal">
      <formula>"红色"</formula>
    </cfRule>
    <cfRule type="cellIs" dxfId="1557" priority="242" operator="equal">
      <formula>"紫色"</formula>
    </cfRule>
    <cfRule type="cellIs" dxfId="1556" priority="243" operator="equal">
      <formula>"蓝色"</formula>
    </cfRule>
    <cfRule type="cellIs" dxfId="1555" priority="244" operator="equal">
      <formula>"绿色"</formula>
    </cfRule>
    <cfRule type="cellIs" dxfId="1554" priority="245" operator="equal">
      <formula>"黑色"</formula>
    </cfRule>
  </conditionalFormatting>
  <conditionalFormatting sqref="M5">
    <cfRule type="cellIs" dxfId="1553" priority="232" operator="equal">
      <formula>"橙色"</formula>
    </cfRule>
    <cfRule type="cellIs" dxfId="1552" priority="233" operator="equal">
      <formula>"橙色"</formula>
    </cfRule>
    <cfRule type="cellIs" dxfId="1551" priority="234" operator="equal">
      <formula>"红色"</formula>
    </cfRule>
    <cfRule type="cellIs" dxfId="1550" priority="235" operator="equal">
      <formula>"紫色"</formula>
    </cfRule>
    <cfRule type="cellIs" dxfId="1549" priority="236" operator="equal">
      <formula>"蓝色"</formula>
    </cfRule>
    <cfRule type="cellIs" dxfId="1548" priority="237" operator="equal">
      <formula>"绿色"</formula>
    </cfRule>
    <cfRule type="cellIs" dxfId="1547" priority="238" operator="equal">
      <formula>"黑色"</formula>
    </cfRule>
  </conditionalFormatting>
  <conditionalFormatting sqref="R5">
    <cfRule type="cellIs" dxfId="1546" priority="225" operator="equal">
      <formula>"橙色"</formula>
    </cfRule>
    <cfRule type="cellIs" dxfId="1545" priority="226" operator="equal">
      <formula>"橙色"</formula>
    </cfRule>
    <cfRule type="cellIs" dxfId="1544" priority="227" operator="equal">
      <formula>"红色"</formula>
    </cfRule>
    <cfRule type="cellIs" dxfId="1543" priority="228" operator="equal">
      <formula>"紫色"</formula>
    </cfRule>
    <cfRule type="cellIs" dxfId="1542" priority="229" operator="equal">
      <formula>"蓝色"</formula>
    </cfRule>
    <cfRule type="cellIs" dxfId="1541" priority="230" operator="equal">
      <formula>"绿色"</formula>
    </cfRule>
    <cfRule type="cellIs" dxfId="1540" priority="231" operator="equal">
      <formula>"黑色"</formula>
    </cfRule>
  </conditionalFormatting>
  <conditionalFormatting sqref="C31">
    <cfRule type="cellIs" dxfId="1539" priority="218" operator="equal">
      <formula>"橙色"</formula>
    </cfRule>
    <cfRule type="cellIs" dxfId="1538" priority="219" operator="equal">
      <formula>"橙色"</formula>
    </cfRule>
    <cfRule type="cellIs" dxfId="1537" priority="220" operator="equal">
      <formula>"红色"</formula>
    </cfRule>
    <cfRule type="cellIs" dxfId="1536" priority="221" operator="equal">
      <formula>"紫色"</formula>
    </cfRule>
    <cfRule type="cellIs" dxfId="1535" priority="222" operator="equal">
      <formula>"蓝色"</formula>
    </cfRule>
    <cfRule type="cellIs" dxfId="1534" priority="223" operator="equal">
      <formula>"绿色"</formula>
    </cfRule>
    <cfRule type="cellIs" dxfId="1533" priority="224" operator="equal">
      <formula>"黑色"</formula>
    </cfRule>
  </conditionalFormatting>
  <conditionalFormatting sqref="H31">
    <cfRule type="cellIs" dxfId="1532" priority="211" operator="equal">
      <formula>"橙色"</formula>
    </cfRule>
    <cfRule type="cellIs" dxfId="1531" priority="212" operator="equal">
      <formula>"橙色"</formula>
    </cfRule>
    <cfRule type="cellIs" dxfId="1530" priority="213" operator="equal">
      <formula>"红色"</formula>
    </cfRule>
    <cfRule type="cellIs" dxfId="1529" priority="214" operator="equal">
      <formula>"紫色"</formula>
    </cfRule>
    <cfRule type="cellIs" dxfId="1528" priority="215" operator="equal">
      <formula>"蓝色"</formula>
    </cfRule>
    <cfRule type="cellIs" dxfId="1527" priority="216" operator="equal">
      <formula>"绿色"</formula>
    </cfRule>
    <cfRule type="cellIs" dxfId="1526" priority="217" operator="equal">
      <formula>"黑色"</formula>
    </cfRule>
  </conditionalFormatting>
  <conditionalFormatting sqref="M31">
    <cfRule type="cellIs" dxfId="1525" priority="204" operator="equal">
      <formula>"橙色"</formula>
    </cfRule>
    <cfRule type="cellIs" dxfId="1524" priority="205" operator="equal">
      <formula>"橙色"</formula>
    </cfRule>
    <cfRule type="cellIs" dxfId="1523" priority="206" operator="equal">
      <formula>"红色"</formula>
    </cfRule>
    <cfRule type="cellIs" dxfId="1522" priority="207" operator="equal">
      <formula>"紫色"</formula>
    </cfRule>
    <cfRule type="cellIs" dxfId="1521" priority="208" operator="equal">
      <formula>"蓝色"</formula>
    </cfRule>
    <cfRule type="cellIs" dxfId="1520" priority="209" operator="equal">
      <formula>"绿色"</formula>
    </cfRule>
    <cfRule type="cellIs" dxfId="1519" priority="210" operator="equal">
      <formula>"黑色"</formula>
    </cfRule>
  </conditionalFormatting>
  <conditionalFormatting sqref="R31">
    <cfRule type="cellIs" dxfId="1518" priority="197" operator="equal">
      <formula>"橙色"</formula>
    </cfRule>
    <cfRule type="cellIs" dxfId="1517" priority="198" operator="equal">
      <formula>"橙色"</formula>
    </cfRule>
    <cfRule type="cellIs" dxfId="1516" priority="199" operator="equal">
      <formula>"红色"</formula>
    </cfRule>
    <cfRule type="cellIs" dxfId="1515" priority="200" operator="equal">
      <formula>"紫色"</formula>
    </cfRule>
    <cfRule type="cellIs" dxfId="1514" priority="201" operator="equal">
      <formula>"蓝色"</formula>
    </cfRule>
    <cfRule type="cellIs" dxfId="1513" priority="202" operator="equal">
      <formula>"绿色"</formula>
    </cfRule>
    <cfRule type="cellIs" dxfId="1512" priority="203" operator="equal">
      <formula>"黑色"</formula>
    </cfRule>
  </conditionalFormatting>
  <conditionalFormatting sqref="C57">
    <cfRule type="cellIs" dxfId="1511" priority="190" operator="equal">
      <formula>"橙色"</formula>
    </cfRule>
    <cfRule type="cellIs" dxfId="1510" priority="191" operator="equal">
      <formula>"橙色"</formula>
    </cfRule>
    <cfRule type="cellIs" dxfId="1509" priority="192" operator="equal">
      <formula>"红色"</formula>
    </cfRule>
    <cfRule type="cellIs" dxfId="1508" priority="193" operator="equal">
      <formula>"紫色"</formula>
    </cfRule>
    <cfRule type="cellIs" dxfId="1507" priority="194" operator="equal">
      <formula>"蓝色"</formula>
    </cfRule>
    <cfRule type="cellIs" dxfId="1506" priority="195" operator="equal">
      <formula>"绿色"</formula>
    </cfRule>
    <cfRule type="cellIs" dxfId="1505" priority="196" operator="equal">
      <formula>"黑色"</formula>
    </cfRule>
  </conditionalFormatting>
  <conditionalFormatting sqref="H57">
    <cfRule type="cellIs" dxfId="1504" priority="183" operator="equal">
      <formula>"橙色"</formula>
    </cfRule>
    <cfRule type="cellIs" dxfId="1503" priority="184" operator="equal">
      <formula>"橙色"</formula>
    </cfRule>
    <cfRule type="cellIs" dxfId="1502" priority="185" operator="equal">
      <formula>"红色"</formula>
    </cfRule>
    <cfRule type="cellIs" dxfId="1501" priority="186" operator="equal">
      <formula>"紫色"</formula>
    </cfRule>
    <cfRule type="cellIs" dxfId="1500" priority="187" operator="equal">
      <formula>"蓝色"</formula>
    </cfRule>
    <cfRule type="cellIs" dxfId="1499" priority="188" operator="equal">
      <formula>"绿色"</formula>
    </cfRule>
    <cfRule type="cellIs" dxfId="1498" priority="189" operator="equal">
      <formula>"黑色"</formula>
    </cfRule>
  </conditionalFormatting>
  <conditionalFormatting sqref="M57">
    <cfRule type="cellIs" dxfId="1497" priority="36" operator="equal">
      <formula>"金色"</formula>
    </cfRule>
    <cfRule type="cellIs" dxfId="1496" priority="37" operator="equal">
      <formula>"橙色"</formula>
    </cfRule>
    <cfRule type="cellIs" dxfId="1495" priority="38" operator="equal">
      <formula>"红色"</formula>
    </cfRule>
    <cfRule type="cellIs" dxfId="1494" priority="39" operator="equal">
      <formula>"紫色"</formula>
    </cfRule>
    <cfRule type="cellIs" dxfId="1493" priority="40" operator="equal">
      <formula>"蓝色"</formula>
    </cfRule>
    <cfRule type="cellIs" dxfId="1492" priority="41" operator="equal">
      <formula>"绿色"</formula>
    </cfRule>
    <cfRule type="cellIs" dxfId="1491" priority="42" operator="equal">
      <formula>"黑色"</formula>
    </cfRule>
  </conditionalFormatting>
  <conditionalFormatting sqref="R57">
    <cfRule type="cellIs" dxfId="1490" priority="169" operator="equal">
      <formula>"橙色"</formula>
    </cfRule>
    <cfRule type="cellIs" dxfId="1489" priority="170" operator="equal">
      <formula>"橙色"</formula>
    </cfRule>
    <cfRule type="cellIs" dxfId="1488" priority="171" operator="equal">
      <formula>"红色"</formula>
    </cfRule>
    <cfRule type="cellIs" dxfId="1487" priority="172" operator="equal">
      <formula>"紫色"</formula>
    </cfRule>
    <cfRule type="cellIs" dxfId="1486" priority="173" operator="equal">
      <formula>"蓝色"</formula>
    </cfRule>
    <cfRule type="cellIs" dxfId="1485" priority="174" operator="equal">
      <formula>"绿色"</formula>
    </cfRule>
    <cfRule type="cellIs" dxfId="1484" priority="175" operator="equal">
      <formula>"黑色"</formula>
    </cfRule>
  </conditionalFormatting>
  <conditionalFormatting sqref="C83">
    <cfRule type="cellIs" dxfId="1483" priority="162" operator="equal">
      <formula>"橙色"</formula>
    </cfRule>
    <cfRule type="cellIs" dxfId="1482" priority="163" operator="equal">
      <formula>"橙色"</formula>
    </cfRule>
    <cfRule type="cellIs" dxfId="1481" priority="164" operator="equal">
      <formula>"红色"</formula>
    </cfRule>
    <cfRule type="cellIs" dxfId="1480" priority="165" operator="equal">
      <formula>"紫色"</formula>
    </cfRule>
    <cfRule type="cellIs" dxfId="1479" priority="166" operator="equal">
      <formula>"蓝色"</formula>
    </cfRule>
    <cfRule type="cellIs" dxfId="1478" priority="167" operator="equal">
      <formula>"绿色"</formula>
    </cfRule>
    <cfRule type="cellIs" dxfId="1477" priority="168" operator="equal">
      <formula>"黑色"</formula>
    </cfRule>
  </conditionalFormatting>
  <conditionalFormatting sqref="H83">
    <cfRule type="cellIs" dxfId="1476" priority="71" operator="equal">
      <formula>"金色"</formula>
    </cfRule>
    <cfRule type="cellIs" dxfId="1475" priority="72" operator="equal">
      <formula>"橙色"</formula>
    </cfRule>
    <cfRule type="cellIs" dxfId="1474" priority="73" operator="equal">
      <formula>"红色"</formula>
    </cfRule>
    <cfRule type="cellIs" dxfId="1473" priority="74" operator="equal">
      <formula>"紫色"</formula>
    </cfRule>
    <cfRule type="cellIs" dxfId="1472" priority="75" operator="equal">
      <formula>"蓝色"</formula>
    </cfRule>
    <cfRule type="cellIs" dxfId="1471" priority="76" operator="equal">
      <formula>"绿色"</formula>
    </cfRule>
    <cfRule type="cellIs" dxfId="1470" priority="77" operator="equal">
      <formula>"黑色"</formula>
    </cfRule>
  </conditionalFormatting>
  <conditionalFormatting sqref="M83">
    <cfRule type="cellIs" dxfId="1469" priority="106" operator="equal">
      <formula>"橙色"</formula>
    </cfRule>
    <cfRule type="cellIs" dxfId="1468" priority="107" operator="equal">
      <formula>"橙色"</formula>
    </cfRule>
    <cfRule type="cellIs" dxfId="1467" priority="108" operator="equal">
      <formula>"红色"</formula>
    </cfRule>
    <cfRule type="cellIs" dxfId="1466" priority="109" operator="equal">
      <formula>"紫色"</formula>
    </cfRule>
    <cfRule type="cellIs" dxfId="1465" priority="110" operator="equal">
      <formula>"蓝色"</formula>
    </cfRule>
    <cfRule type="cellIs" dxfId="1464" priority="111" operator="equal">
      <formula>"绿色"</formula>
    </cfRule>
    <cfRule type="cellIs" dxfId="1463" priority="112" operator="equal">
      <formula>"黑色"</formula>
    </cfRule>
  </conditionalFormatting>
  <conditionalFormatting sqref="R83">
    <cfRule type="cellIs" dxfId="1462" priority="29" operator="equal">
      <formula>"金色"</formula>
    </cfRule>
    <cfRule type="cellIs" dxfId="1461" priority="30" operator="equal">
      <formula>"橙色"</formula>
    </cfRule>
    <cfRule type="cellIs" dxfId="1460" priority="31" operator="equal">
      <formula>"红色"</formula>
    </cfRule>
    <cfRule type="cellIs" dxfId="1459" priority="32" operator="equal">
      <formula>"紫色"</formula>
    </cfRule>
    <cfRule type="cellIs" dxfId="1458" priority="33" operator="equal">
      <formula>"蓝色"</formula>
    </cfRule>
    <cfRule type="cellIs" dxfId="1457" priority="34" operator="equal">
      <formula>"绿色"</formula>
    </cfRule>
    <cfRule type="cellIs" dxfId="1456" priority="35" operator="equal">
      <formula>"黑色"</formula>
    </cfRule>
  </conditionalFormatting>
  <conditionalFormatting sqref="C109">
    <cfRule type="cellIs" dxfId="1455" priority="57" operator="equal">
      <formula>"橙色"</formula>
    </cfRule>
    <cfRule type="cellIs" dxfId="1454" priority="58" operator="equal">
      <formula>"橙色"</formula>
    </cfRule>
    <cfRule type="cellIs" dxfId="1453" priority="59" operator="equal">
      <formula>"红色"</formula>
    </cfRule>
    <cfRule type="cellIs" dxfId="1452" priority="60" operator="equal">
      <formula>"紫色"</formula>
    </cfRule>
    <cfRule type="cellIs" dxfId="1451" priority="61" operator="equal">
      <formula>"蓝色"</formula>
    </cfRule>
    <cfRule type="cellIs" dxfId="1450" priority="62" operator="equal">
      <formula>"绿色"</formula>
    </cfRule>
    <cfRule type="cellIs" dxfId="1449" priority="63" operator="equal">
      <formula>"黑色"</formula>
    </cfRule>
  </conditionalFormatting>
  <conditionalFormatting sqref="H109">
    <cfRule type="cellIs" dxfId="1448" priority="50" operator="equal">
      <formula>"橙色"</formula>
    </cfRule>
    <cfRule type="cellIs" dxfId="1447" priority="51" operator="equal">
      <formula>"橙色"</formula>
    </cfRule>
    <cfRule type="cellIs" dxfId="1446" priority="52" operator="equal">
      <formula>"红色"</formula>
    </cfRule>
    <cfRule type="cellIs" dxfId="1445" priority="53" operator="equal">
      <formula>"紫色"</formula>
    </cfRule>
    <cfRule type="cellIs" dxfId="1444" priority="54" operator="equal">
      <formula>"蓝色"</formula>
    </cfRule>
    <cfRule type="cellIs" dxfId="1443" priority="55" operator="equal">
      <formula>"绿色"</formula>
    </cfRule>
    <cfRule type="cellIs" dxfId="1442" priority="56" operator="equal">
      <formula>"黑色"</formula>
    </cfRule>
  </conditionalFormatting>
  <conditionalFormatting sqref="M109">
    <cfRule type="cellIs" dxfId="1441" priority="22" operator="equal">
      <formula>"橙色"</formula>
    </cfRule>
    <cfRule type="cellIs" dxfId="1440" priority="23" operator="equal">
      <formula>"橙色"</formula>
    </cfRule>
    <cfRule type="cellIs" dxfId="1439" priority="24" operator="equal">
      <formula>"红色"</formula>
    </cfRule>
    <cfRule type="cellIs" dxfId="1438" priority="25" operator="equal">
      <formula>"紫色"</formula>
    </cfRule>
    <cfRule type="cellIs" dxfId="1437" priority="26" operator="equal">
      <formula>"蓝色"</formula>
    </cfRule>
    <cfRule type="cellIs" dxfId="1436" priority="27" operator="equal">
      <formula>"绿色"</formula>
    </cfRule>
    <cfRule type="cellIs" dxfId="1435" priority="28" operator="equal">
      <formula>"黑色"</formula>
    </cfRule>
  </conditionalFormatting>
  <conditionalFormatting sqref="R109">
    <cfRule type="cellIs" dxfId="1434" priority="15" operator="equal">
      <formula>"橙色"</formula>
    </cfRule>
    <cfRule type="cellIs" dxfId="1433" priority="16" operator="equal">
      <formula>"橙色"</formula>
    </cfRule>
    <cfRule type="cellIs" dxfId="1432" priority="17" operator="equal">
      <formula>"红色"</formula>
    </cfRule>
    <cfRule type="cellIs" dxfId="1431" priority="18" operator="equal">
      <formula>"紫色"</formula>
    </cfRule>
    <cfRule type="cellIs" dxfId="1430" priority="19" operator="equal">
      <formula>"蓝色"</formula>
    </cfRule>
    <cfRule type="cellIs" dxfId="1429" priority="20" operator="equal">
      <formula>"绿色"</formula>
    </cfRule>
    <cfRule type="cellIs" dxfId="1428" priority="21" operator="equal">
      <formula>"黑色"</formula>
    </cfRule>
  </conditionalFormatting>
  <conditionalFormatting sqref="H135">
    <cfRule type="cellIs" dxfId="1427" priority="1" operator="equal">
      <formula>"橙色"</formula>
    </cfRule>
    <cfRule type="cellIs" dxfId="1426" priority="2" operator="equal">
      <formula>"橙色"</formula>
    </cfRule>
    <cfRule type="cellIs" dxfId="1425" priority="3" operator="equal">
      <formula>"红色"</formula>
    </cfRule>
    <cfRule type="cellIs" dxfId="1424" priority="4" operator="equal">
      <formula>"紫色"</formula>
    </cfRule>
    <cfRule type="cellIs" dxfId="1423" priority="5" operator="equal">
      <formula>"蓝色"</formula>
    </cfRule>
    <cfRule type="cellIs" dxfId="1422" priority="6" operator="equal">
      <formula>"绿色"</formula>
    </cfRule>
    <cfRule type="cellIs" dxfId="1421" priority="7" operator="equal">
      <formula>"黑色"</formula>
    </cfRule>
  </conditionalFormatting>
  <dataValidations count="4">
    <dataValidation type="list" allowBlank="1" showInputMessage="1" showErrorMessage="1" sqref="C3 H3 M3 R3 C29 H29 M29 R29 C55 H55 M55 R55 C81 H81 M81 R81 C107 H107 M107 R107 H133" xr:uid="{00000000-0002-0000-0300-000000000000}">
      <formula1>"[下拉],近程冷兵器,近程热兵器,副武器"</formula1>
    </dataValidation>
    <dataValidation type="list" allowBlank="1" showInputMessage="1" showErrorMessage="1" sqref="D3 I3 N3 S3 D29 I29 N29 S29 D55 I55 N55 S55 D81 I81 N81 S81 D107 I107 N107 S107 I133" xr:uid="{00000000-0002-0000-0300-000001000000}">
      <formula1>"[下拉],长柄武器,中柄武器,短柄武器,无柄武器,副武器"</formula1>
    </dataValidation>
    <dataValidation allowBlank="1" showInputMessage="1" showErrorMessage="1" sqref="E3 J3 O3 T3 E29 J29 O29 T29 E55 J55 O55 T55 E81 J81 O81 T81 E107 J107 O107 T107 J133" xr:uid="{00000000-0002-0000-0300-000002000000}"/>
    <dataValidation type="list" allowBlank="1" showInputMessage="1" showErrorMessage="1" sqref="E4 J4 O4 T4 E30 J30 O30 T30 E56 J56 O56 T56 E82 J82 O82 T82 E108 J108 O108 T108 J134" xr:uid="{00000000-0002-0000-03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59"/>
  <sheetViews>
    <sheetView topLeftCell="A233" workbookViewId="0">
      <selection activeCell="N243" sqref="N243"/>
    </sheetView>
  </sheetViews>
  <sheetFormatPr defaultColWidth="8.875" defaultRowHeight="12" customHeight="1" x14ac:dyDescent="0.15"/>
  <cols>
    <col min="1" max="16384" width="8.875" style="1"/>
  </cols>
  <sheetData>
    <row r="2" spans="2:20" ht="12" customHeight="1" x14ac:dyDescent="0.15">
      <c r="B2" s="2" t="s">
        <v>364</v>
      </c>
      <c r="C2" s="3" t="s">
        <v>31</v>
      </c>
      <c r="D2" s="4" t="s">
        <v>365</v>
      </c>
      <c r="E2" s="5" t="str">
        <f>E3</f>
        <v>矛枪</v>
      </c>
      <c r="G2" s="2" t="s">
        <v>364</v>
      </c>
      <c r="H2" s="3" t="s">
        <v>18</v>
      </c>
      <c r="I2" s="4" t="s">
        <v>365</v>
      </c>
      <c r="J2" s="5" t="str">
        <f>J3</f>
        <v>刀</v>
      </c>
      <c r="L2" s="2" t="s">
        <v>364</v>
      </c>
      <c r="M2" s="3" t="s">
        <v>150</v>
      </c>
      <c r="N2" s="4" t="s">
        <v>365</v>
      </c>
      <c r="O2" s="5" t="str">
        <f>O3</f>
        <v>镰刀</v>
      </c>
      <c r="Q2" s="2" t="s">
        <v>364</v>
      </c>
      <c r="R2" s="3" t="s">
        <v>45</v>
      </c>
      <c r="S2" s="4" t="s">
        <v>365</v>
      </c>
      <c r="T2" s="5" t="str">
        <f>T3</f>
        <v>刀</v>
      </c>
    </row>
    <row r="3" spans="2:20" ht="12" customHeight="1" x14ac:dyDescent="0.15">
      <c r="B3" s="6" t="s">
        <v>366</v>
      </c>
      <c r="C3" s="7" t="s">
        <v>367</v>
      </c>
      <c r="D3" s="7" t="s">
        <v>423</v>
      </c>
      <c r="E3" s="8" t="s">
        <v>784</v>
      </c>
      <c r="G3" s="6" t="s">
        <v>366</v>
      </c>
      <c r="H3" s="7" t="s">
        <v>367</v>
      </c>
      <c r="I3" s="7" t="s">
        <v>423</v>
      </c>
      <c r="J3" s="8" t="s">
        <v>2</v>
      </c>
      <c r="L3" s="6" t="s">
        <v>366</v>
      </c>
      <c r="M3" s="7" t="s">
        <v>367</v>
      </c>
      <c r="N3" s="7" t="s">
        <v>423</v>
      </c>
      <c r="O3" s="8" t="s">
        <v>785</v>
      </c>
      <c r="Q3" s="6" t="s">
        <v>366</v>
      </c>
      <c r="R3" s="7" t="s">
        <v>367</v>
      </c>
      <c r="S3" s="7" t="s">
        <v>423</v>
      </c>
      <c r="T3" s="8" t="s">
        <v>2</v>
      </c>
    </row>
    <row r="4" spans="2:20" ht="12" customHeight="1" x14ac:dyDescent="0.15">
      <c r="B4" s="6" t="s">
        <v>370</v>
      </c>
      <c r="C4" s="9" t="str">
        <f>IF(E4/10&lt;1,"",E4/10&amp;"D5")&amp;IF(E5/5&lt;1,"","+"&amp;INT(E5/5))</f>
        <v>4D5+9</v>
      </c>
      <c r="D4" s="10" t="s">
        <v>371</v>
      </c>
      <c r="E4" s="11">
        <v>40</v>
      </c>
      <c r="G4" s="6" t="s">
        <v>370</v>
      </c>
      <c r="H4" s="9" t="str">
        <f>IF(J4/10&lt;1,"",J4/10&amp;"D5")&amp;IF(J5/5&lt;1,"","+"&amp;INT(J5/5))</f>
        <v>3D5+8</v>
      </c>
      <c r="I4" s="10" t="s">
        <v>371</v>
      </c>
      <c r="J4" s="11">
        <v>30</v>
      </c>
      <c r="L4" s="6" t="s">
        <v>370</v>
      </c>
      <c r="M4" s="9" t="str">
        <f>IF(O4/10&lt;1,"",O4/10&amp;"D5")&amp;IF(O5/5&lt;1,"","+"&amp;INT(O5/5))</f>
        <v>8D5+6</v>
      </c>
      <c r="N4" s="10" t="s">
        <v>371</v>
      </c>
      <c r="O4" s="11">
        <v>80</v>
      </c>
      <c r="Q4" s="6" t="s">
        <v>370</v>
      </c>
      <c r="R4" s="9" t="str">
        <f>IF(T4/10&lt;1,"",T4/10&amp;"D5")&amp;IF(T5/5&lt;1,"","+"&amp;INT(T5/5))</f>
        <v>5D5+1</v>
      </c>
      <c r="S4" s="10" t="s">
        <v>371</v>
      </c>
      <c r="T4" s="11">
        <v>50</v>
      </c>
    </row>
    <row r="5" spans="2:20" ht="12" customHeight="1" x14ac:dyDescent="0.15">
      <c r="B5" s="6" t="s">
        <v>372</v>
      </c>
      <c r="C5" s="12" t="str">
        <f>LOOKUP(C6,{0,201,401,601,901,1201,1501;"黑色","绿色","蓝色","紫色","红色","橙色","金色"})</f>
        <v>黑色</v>
      </c>
      <c r="D5" s="10" t="s">
        <v>373</v>
      </c>
      <c r="E5" s="13">
        <v>45</v>
      </c>
      <c r="G5" s="6" t="s">
        <v>372</v>
      </c>
      <c r="H5" s="12" t="str">
        <f>LOOKUP(H6,{0,201,401,601,901,1201,1501;"黑色","绿色","蓝色","紫色","红色","橙色","金色"})</f>
        <v>黑色</v>
      </c>
      <c r="I5" s="10" t="s">
        <v>373</v>
      </c>
      <c r="J5" s="13">
        <v>40</v>
      </c>
      <c r="L5" s="6" t="s">
        <v>372</v>
      </c>
      <c r="M5" s="12" t="str">
        <f>LOOKUP(M6,{0,201,401,601,901,1201,1501;"黑色","绿色","蓝色","紫色","红色","橙色","金色"})</f>
        <v>绿色</v>
      </c>
      <c r="N5" s="10" t="s">
        <v>373</v>
      </c>
      <c r="O5" s="13">
        <v>30</v>
      </c>
      <c r="Q5" s="6" t="s">
        <v>372</v>
      </c>
      <c r="R5" s="12" t="str">
        <f>LOOKUP(R6,{0,201,401,601,901,1201,1501;"黑色","绿色","蓝色","紫色","红色","橙色","金色"})</f>
        <v>黑色</v>
      </c>
      <c r="S5" s="10" t="s">
        <v>373</v>
      </c>
      <c r="T5" s="13">
        <v>5</v>
      </c>
    </row>
    <row r="6" spans="2:20" ht="12" customHeight="1" x14ac:dyDescent="0.15">
      <c r="B6" s="6" t="s">
        <v>374</v>
      </c>
      <c r="C6" s="12">
        <f>C14+E4</f>
        <v>40</v>
      </c>
      <c r="D6" s="10" t="s">
        <v>375</v>
      </c>
      <c r="E6" s="13">
        <v>17</v>
      </c>
      <c r="G6" s="6" t="s">
        <v>374</v>
      </c>
      <c r="H6" s="12">
        <f>H14+J4</f>
        <v>30</v>
      </c>
      <c r="I6" s="10" t="s">
        <v>375</v>
      </c>
      <c r="J6" s="13">
        <v>7</v>
      </c>
      <c r="L6" s="6" t="s">
        <v>374</v>
      </c>
      <c r="M6" s="12">
        <f>M14+O4</f>
        <v>380</v>
      </c>
      <c r="N6" s="10" t="s">
        <v>375</v>
      </c>
      <c r="O6" s="13">
        <v>20</v>
      </c>
      <c r="Q6" s="6" t="s">
        <v>374</v>
      </c>
      <c r="R6" s="12">
        <f>R14+T4</f>
        <v>50</v>
      </c>
      <c r="S6" s="10" t="s">
        <v>375</v>
      </c>
      <c r="T6" s="13">
        <v>5</v>
      </c>
    </row>
    <row r="7" spans="2:20" ht="12" customHeight="1" x14ac:dyDescent="0.15">
      <c r="B7" s="14" t="s">
        <v>376</v>
      </c>
      <c r="C7" s="15">
        <f>C6*20</f>
        <v>800</v>
      </c>
      <c r="D7" s="16" t="s">
        <v>377</v>
      </c>
      <c r="E7" s="17">
        <f>C6</f>
        <v>40</v>
      </c>
      <c r="G7" s="14" t="s">
        <v>376</v>
      </c>
      <c r="H7" s="15">
        <f>H6*20</f>
        <v>600</v>
      </c>
      <c r="I7" s="16" t="s">
        <v>377</v>
      </c>
      <c r="J7" s="13">
        <v>18</v>
      </c>
      <c r="L7" s="14" t="s">
        <v>376</v>
      </c>
      <c r="M7" s="15">
        <f>M6*20</f>
        <v>7600</v>
      </c>
      <c r="N7" s="16" t="s">
        <v>377</v>
      </c>
      <c r="O7" s="17">
        <f>M6</f>
        <v>380</v>
      </c>
      <c r="Q7" s="14" t="s">
        <v>376</v>
      </c>
      <c r="R7" s="15">
        <f>R6*20</f>
        <v>1000</v>
      </c>
      <c r="S7" s="16" t="s">
        <v>377</v>
      </c>
      <c r="T7" s="17">
        <f>R6</f>
        <v>50</v>
      </c>
    </row>
    <row r="8" spans="2:20" ht="12" customHeight="1" x14ac:dyDescent="0.15">
      <c r="B8" s="136" t="s">
        <v>786</v>
      </c>
      <c r="C8" s="137"/>
      <c r="D8" s="140" t="s">
        <v>787</v>
      </c>
      <c r="E8" s="141"/>
      <c r="G8" s="136" t="s">
        <v>384</v>
      </c>
      <c r="H8" s="137"/>
      <c r="I8" s="140" t="s">
        <v>788</v>
      </c>
      <c r="J8" s="141"/>
      <c r="L8" s="136" t="s">
        <v>789</v>
      </c>
      <c r="M8" s="137"/>
      <c r="N8" s="140" t="s">
        <v>790</v>
      </c>
      <c r="O8" s="141"/>
      <c r="Q8" s="136" t="s">
        <v>384</v>
      </c>
      <c r="R8" s="137"/>
      <c r="S8" s="140" t="s">
        <v>791</v>
      </c>
      <c r="T8" s="141"/>
    </row>
    <row r="9" spans="2:20" ht="12" customHeight="1" x14ac:dyDescent="0.15">
      <c r="B9" s="136"/>
      <c r="C9" s="137"/>
      <c r="D9" s="140"/>
      <c r="E9" s="141"/>
      <c r="G9" s="136"/>
      <c r="H9" s="137"/>
      <c r="I9" s="140"/>
      <c r="J9" s="141"/>
      <c r="L9" s="136"/>
      <c r="M9" s="137"/>
      <c r="N9" s="140"/>
      <c r="O9" s="141"/>
      <c r="Q9" s="136"/>
      <c r="R9" s="137"/>
      <c r="S9" s="140"/>
      <c r="T9" s="141"/>
    </row>
    <row r="10" spans="2:20" ht="12" customHeight="1" x14ac:dyDescent="0.15">
      <c r="B10" s="136"/>
      <c r="C10" s="137"/>
      <c r="D10" s="140"/>
      <c r="E10" s="141"/>
      <c r="G10" s="136"/>
      <c r="H10" s="137"/>
      <c r="I10" s="140"/>
      <c r="J10" s="141"/>
      <c r="L10" s="136"/>
      <c r="M10" s="137"/>
      <c r="N10" s="140"/>
      <c r="O10" s="141"/>
      <c r="Q10" s="136"/>
      <c r="R10" s="137"/>
      <c r="S10" s="140"/>
      <c r="T10" s="141"/>
    </row>
    <row r="11" spans="2:20" ht="12" customHeight="1" x14ac:dyDescent="0.15">
      <c r="B11" s="136"/>
      <c r="C11" s="137"/>
      <c r="D11" s="140"/>
      <c r="E11" s="141"/>
      <c r="G11" s="136"/>
      <c r="H11" s="137"/>
      <c r="I11" s="140"/>
      <c r="J11" s="141"/>
      <c r="L11" s="136"/>
      <c r="M11" s="137"/>
      <c r="N11" s="140"/>
      <c r="O11" s="141"/>
      <c r="Q11" s="136"/>
      <c r="R11" s="137"/>
      <c r="S11" s="140"/>
      <c r="T11" s="141"/>
    </row>
    <row r="12" spans="2:20" ht="12" customHeight="1" x14ac:dyDescent="0.15">
      <c r="B12" s="136"/>
      <c r="C12" s="137"/>
      <c r="D12" s="140"/>
      <c r="E12" s="141"/>
      <c r="G12" s="136"/>
      <c r="H12" s="137"/>
      <c r="I12" s="140"/>
      <c r="J12" s="141"/>
      <c r="L12" s="136"/>
      <c r="M12" s="137"/>
      <c r="N12" s="140"/>
      <c r="O12" s="141"/>
      <c r="Q12" s="136"/>
      <c r="R12" s="137"/>
      <c r="S12" s="140"/>
      <c r="T12" s="141"/>
    </row>
    <row r="13" spans="2:20" ht="12" customHeight="1" x14ac:dyDescent="0.15">
      <c r="B13" s="138"/>
      <c r="C13" s="139"/>
      <c r="D13" s="140"/>
      <c r="E13" s="141"/>
      <c r="G13" s="138"/>
      <c r="H13" s="139"/>
      <c r="I13" s="140"/>
      <c r="J13" s="141"/>
      <c r="L13" s="138"/>
      <c r="M13" s="139"/>
      <c r="N13" s="140"/>
      <c r="O13" s="141"/>
      <c r="Q13" s="138"/>
      <c r="R13" s="139"/>
      <c r="S13" s="140"/>
      <c r="T13" s="141"/>
    </row>
    <row r="14" spans="2:20" ht="12" customHeight="1" x14ac:dyDescent="0.15">
      <c r="B14" s="14" t="s">
        <v>386</v>
      </c>
      <c r="C14" s="18">
        <v>0</v>
      </c>
      <c r="D14" s="139"/>
      <c r="E14" s="142"/>
      <c r="G14" s="14" t="s">
        <v>386</v>
      </c>
      <c r="H14" s="18">
        <v>0</v>
      </c>
      <c r="I14" s="139"/>
      <c r="J14" s="142"/>
      <c r="L14" s="14" t="s">
        <v>386</v>
      </c>
      <c r="M14" s="18">
        <v>300</v>
      </c>
      <c r="N14" s="139"/>
      <c r="O14" s="142"/>
      <c r="Q14" s="14" t="s">
        <v>386</v>
      </c>
      <c r="R14" s="18">
        <v>0</v>
      </c>
      <c r="S14" s="139"/>
      <c r="T14" s="142"/>
    </row>
    <row r="15" spans="2:20" ht="12" customHeight="1" x14ac:dyDescent="0.15">
      <c r="B15" s="143" t="s">
        <v>792</v>
      </c>
      <c r="C15" s="144"/>
      <c r="D15" s="144"/>
      <c r="E15" s="145"/>
      <c r="G15" s="143" t="s">
        <v>479</v>
      </c>
      <c r="H15" s="144"/>
      <c r="I15" s="144"/>
      <c r="J15" s="145"/>
      <c r="L15" s="143" t="s">
        <v>793</v>
      </c>
      <c r="M15" s="144"/>
      <c r="N15" s="144"/>
      <c r="O15" s="145"/>
      <c r="Q15" s="143" t="s">
        <v>479</v>
      </c>
      <c r="R15" s="144"/>
      <c r="S15" s="144"/>
      <c r="T15" s="145"/>
    </row>
    <row r="16" spans="2:20" ht="12" customHeight="1" x14ac:dyDescent="0.15">
      <c r="B16" s="146"/>
      <c r="C16" s="147"/>
      <c r="D16" s="147"/>
      <c r="E16" s="148"/>
      <c r="G16" s="146"/>
      <c r="H16" s="147"/>
      <c r="I16" s="147"/>
      <c r="J16" s="148"/>
      <c r="L16" s="146"/>
      <c r="M16" s="147"/>
      <c r="N16" s="147"/>
      <c r="O16" s="148"/>
      <c r="Q16" s="146"/>
      <c r="R16" s="147"/>
      <c r="S16" s="147"/>
      <c r="T16" s="148"/>
    </row>
    <row r="17" spans="2:20" ht="12" customHeight="1" x14ac:dyDescent="0.15">
      <c r="B17" s="146"/>
      <c r="C17" s="147"/>
      <c r="D17" s="147"/>
      <c r="E17" s="148"/>
      <c r="G17" s="146"/>
      <c r="H17" s="147"/>
      <c r="I17" s="147"/>
      <c r="J17" s="148"/>
      <c r="L17" s="146"/>
      <c r="M17" s="147"/>
      <c r="N17" s="147"/>
      <c r="O17" s="148"/>
      <c r="Q17" s="146"/>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55" t="s">
        <v>794</v>
      </c>
      <c r="C25" s="156"/>
      <c r="D25" s="156"/>
      <c r="E25" s="157"/>
      <c r="G25" s="155" t="s">
        <v>795</v>
      </c>
      <c r="H25" s="156"/>
      <c r="I25" s="156"/>
      <c r="J25" s="157"/>
      <c r="L25" s="155" t="s">
        <v>406</v>
      </c>
      <c r="M25" s="156"/>
      <c r="N25" s="156"/>
      <c r="O25" s="157"/>
      <c r="Q25" s="155" t="s">
        <v>796</v>
      </c>
      <c r="R25" s="156"/>
      <c r="S25" s="156"/>
      <c r="T25" s="157"/>
    </row>
    <row r="28" spans="2:20" ht="12" customHeight="1" x14ac:dyDescent="0.15">
      <c r="B28" s="2" t="s">
        <v>364</v>
      </c>
      <c r="C28" s="3" t="s">
        <v>72</v>
      </c>
      <c r="D28" s="4" t="s">
        <v>365</v>
      </c>
      <c r="E28" s="5" t="str">
        <f>E29</f>
        <v>长柄器</v>
      </c>
      <c r="G28" s="2" t="s">
        <v>364</v>
      </c>
      <c r="H28" s="3" t="s">
        <v>58</v>
      </c>
      <c r="I28" s="4" t="s">
        <v>365</v>
      </c>
      <c r="J28" s="5" t="str">
        <f>J29</f>
        <v>长柄器</v>
      </c>
      <c r="L28" s="2" t="s">
        <v>364</v>
      </c>
      <c r="M28" s="3" t="s">
        <v>85</v>
      </c>
      <c r="N28" s="4" t="s">
        <v>365</v>
      </c>
      <c r="O28" s="5" t="str">
        <f>O29</f>
        <v>矛枪</v>
      </c>
      <c r="Q28" s="2" t="s">
        <v>364</v>
      </c>
      <c r="R28" s="3" t="s">
        <v>254</v>
      </c>
      <c r="S28" s="4" t="s">
        <v>365</v>
      </c>
      <c r="T28" s="5" t="str">
        <f>T29</f>
        <v>矛枪</v>
      </c>
    </row>
    <row r="29" spans="2:20" ht="12" customHeight="1" x14ac:dyDescent="0.15">
      <c r="B29" s="6" t="s">
        <v>366</v>
      </c>
      <c r="C29" s="7" t="s">
        <v>367</v>
      </c>
      <c r="D29" s="7" t="s">
        <v>423</v>
      </c>
      <c r="E29" s="8" t="s">
        <v>797</v>
      </c>
      <c r="G29" s="6" t="s">
        <v>366</v>
      </c>
      <c r="H29" s="7" t="s">
        <v>367</v>
      </c>
      <c r="I29" s="7" t="s">
        <v>423</v>
      </c>
      <c r="J29" s="8" t="s">
        <v>797</v>
      </c>
      <c r="L29" s="6" t="s">
        <v>366</v>
      </c>
      <c r="M29" s="7" t="s">
        <v>367</v>
      </c>
      <c r="N29" s="7" t="s">
        <v>423</v>
      </c>
      <c r="O29" s="8" t="s">
        <v>784</v>
      </c>
      <c r="Q29" s="6" t="s">
        <v>366</v>
      </c>
      <c r="R29" s="7" t="s">
        <v>367</v>
      </c>
      <c r="S29" s="7" t="s">
        <v>423</v>
      </c>
      <c r="T29" s="8" t="s">
        <v>784</v>
      </c>
    </row>
    <row r="30" spans="2:20" ht="12" customHeight="1" x14ac:dyDescent="0.15">
      <c r="B30" s="6" t="s">
        <v>370</v>
      </c>
      <c r="C30" s="9" t="str">
        <f>IF(E30/10&lt;1,"",E30/10&amp;"D5")&amp;IF(E31/5&lt;1,"","+"&amp;INT(E31/5))</f>
        <v>4D5+10</v>
      </c>
      <c r="D30" s="10" t="s">
        <v>371</v>
      </c>
      <c r="E30" s="11">
        <v>40</v>
      </c>
      <c r="G30" s="6" t="s">
        <v>370</v>
      </c>
      <c r="H30" s="9" t="str">
        <f>IF(J30/10&lt;1,"",J30/10&amp;"D5")&amp;IF(J31/5&lt;1,"","+"&amp;INT(J31/5))</f>
        <v>8D5+10</v>
      </c>
      <c r="I30" s="10" t="s">
        <v>371</v>
      </c>
      <c r="J30" s="11">
        <v>80</v>
      </c>
      <c r="L30" s="6" t="s">
        <v>370</v>
      </c>
      <c r="M30" s="9" t="str">
        <f>IF(O30/10&lt;1,"",O30/10&amp;"D5")&amp;IF(O31/5&lt;1,"","+"&amp;INT(O31/5))</f>
        <v>10D5+20</v>
      </c>
      <c r="N30" s="10" t="s">
        <v>371</v>
      </c>
      <c r="O30" s="11">
        <v>100</v>
      </c>
      <c r="Q30" s="6" t="s">
        <v>370</v>
      </c>
      <c r="R30" s="9" t="str">
        <f>IF(T30/10&lt;1,"",T30/10&amp;"D5")&amp;IF(T31/5&lt;1,"","+"&amp;INT(T31/5))</f>
        <v>20D5+10</v>
      </c>
      <c r="S30" s="10" t="s">
        <v>371</v>
      </c>
      <c r="T30" s="11">
        <v>200</v>
      </c>
    </row>
    <row r="31" spans="2:20" ht="12" customHeight="1" x14ac:dyDescent="0.15">
      <c r="B31" s="6" t="s">
        <v>372</v>
      </c>
      <c r="C31" s="12" t="str">
        <f>LOOKUP(C32,{0,201,401,601,901,1201,1501;"黑色","绿色","蓝色","紫色","红色","橙色","金色"})</f>
        <v>黑色</v>
      </c>
      <c r="D31" s="10" t="s">
        <v>373</v>
      </c>
      <c r="E31" s="13">
        <v>50</v>
      </c>
      <c r="G31" s="6" t="s">
        <v>372</v>
      </c>
      <c r="H31" s="12" t="str">
        <f>LOOKUP(H32,{0,201,401,601,901,1201,1501;"黑色","绿色","蓝色","紫色","红色","橙色","金色"})</f>
        <v>黑色</v>
      </c>
      <c r="I31" s="10" t="s">
        <v>373</v>
      </c>
      <c r="J31" s="13">
        <v>50</v>
      </c>
      <c r="L31" s="6" t="s">
        <v>372</v>
      </c>
      <c r="M31" s="12" t="str">
        <f>LOOKUP(M32,{0,201,401,601,901,1201,1501;"黑色","绿色","蓝色","紫色","红色","橙色","金色"})</f>
        <v>绿色</v>
      </c>
      <c r="N31" s="10" t="s">
        <v>373</v>
      </c>
      <c r="O31" s="13">
        <v>100</v>
      </c>
      <c r="Q31" s="6" t="s">
        <v>372</v>
      </c>
      <c r="R31" s="12" t="str">
        <f>LOOKUP(R32,{0,201,401,601,901,1201,1501;"黑色","绿色","蓝色","紫色","红色","橙色","金色"})</f>
        <v>紫色</v>
      </c>
      <c r="S31" s="10" t="s">
        <v>373</v>
      </c>
      <c r="T31" s="13">
        <v>50</v>
      </c>
    </row>
    <row r="32" spans="2:20" ht="12" customHeight="1" x14ac:dyDescent="0.15">
      <c r="B32" s="6" t="s">
        <v>374</v>
      </c>
      <c r="C32" s="12">
        <f>C40+E30</f>
        <v>140</v>
      </c>
      <c r="D32" s="10" t="s">
        <v>375</v>
      </c>
      <c r="E32" s="13">
        <v>22</v>
      </c>
      <c r="G32" s="6" t="s">
        <v>374</v>
      </c>
      <c r="H32" s="12">
        <f>H40+J30</f>
        <v>80</v>
      </c>
      <c r="I32" s="10" t="s">
        <v>375</v>
      </c>
      <c r="J32" s="13">
        <v>22</v>
      </c>
      <c r="L32" s="6" t="s">
        <v>374</v>
      </c>
      <c r="M32" s="12">
        <f>M40+O30</f>
        <v>300</v>
      </c>
      <c r="N32" s="10" t="s">
        <v>375</v>
      </c>
      <c r="O32" s="13">
        <v>20</v>
      </c>
      <c r="Q32" s="6" t="s">
        <v>374</v>
      </c>
      <c r="R32" s="12">
        <f>R40+T30</f>
        <v>700</v>
      </c>
      <c r="S32" s="10" t="s">
        <v>375</v>
      </c>
      <c r="T32" s="13">
        <v>20</v>
      </c>
    </row>
    <row r="33" spans="2:20" ht="12" customHeight="1" x14ac:dyDescent="0.15">
      <c r="B33" s="14" t="s">
        <v>376</v>
      </c>
      <c r="C33" s="15">
        <f>C32*20</f>
        <v>2800</v>
      </c>
      <c r="D33" s="16" t="s">
        <v>377</v>
      </c>
      <c r="E33" s="17">
        <f>C32</f>
        <v>140</v>
      </c>
      <c r="G33" s="14" t="s">
        <v>376</v>
      </c>
      <c r="H33" s="15">
        <f>H32*20</f>
        <v>1600</v>
      </c>
      <c r="I33" s="16" t="s">
        <v>377</v>
      </c>
      <c r="J33" s="17">
        <f>H32</f>
        <v>80</v>
      </c>
      <c r="L33" s="14" t="s">
        <v>376</v>
      </c>
      <c r="M33" s="15">
        <f>M32*20</f>
        <v>6000</v>
      </c>
      <c r="N33" s="16" t="s">
        <v>377</v>
      </c>
      <c r="O33" s="17">
        <f>M32</f>
        <v>300</v>
      </c>
      <c r="Q33" s="14" t="s">
        <v>376</v>
      </c>
      <c r="R33" s="15">
        <f>R32*20</f>
        <v>14000</v>
      </c>
      <c r="S33" s="16" t="s">
        <v>377</v>
      </c>
      <c r="T33" s="17">
        <f>R32</f>
        <v>700</v>
      </c>
    </row>
    <row r="34" spans="2:20" ht="12" customHeight="1" x14ac:dyDescent="0.15">
      <c r="B34" s="136" t="s">
        <v>798</v>
      </c>
      <c r="C34" s="137"/>
      <c r="D34" s="140" t="s">
        <v>799</v>
      </c>
      <c r="E34" s="141"/>
      <c r="G34" s="136" t="s">
        <v>800</v>
      </c>
      <c r="H34" s="137"/>
      <c r="I34" s="140" t="s">
        <v>801</v>
      </c>
      <c r="J34" s="141"/>
      <c r="L34" s="136" t="s">
        <v>802</v>
      </c>
      <c r="M34" s="137"/>
      <c r="N34" s="140" t="s">
        <v>803</v>
      </c>
      <c r="O34" s="141"/>
      <c r="Q34" s="136" t="s">
        <v>804</v>
      </c>
      <c r="R34" s="137"/>
      <c r="S34" s="140" t="s">
        <v>805</v>
      </c>
      <c r="T34" s="141"/>
    </row>
    <row r="35" spans="2:20" ht="12" customHeight="1" x14ac:dyDescent="0.15">
      <c r="B35" s="136"/>
      <c r="C35" s="137"/>
      <c r="D35" s="140"/>
      <c r="E35" s="141"/>
      <c r="G35" s="136"/>
      <c r="H35" s="137"/>
      <c r="I35" s="140"/>
      <c r="J35" s="141"/>
      <c r="L35" s="136"/>
      <c r="M35" s="137"/>
      <c r="N35" s="140"/>
      <c r="O35" s="141"/>
      <c r="Q35" s="136"/>
      <c r="R35" s="137"/>
      <c r="S35" s="140"/>
      <c r="T35" s="141"/>
    </row>
    <row r="36" spans="2:20" ht="12" customHeight="1" x14ac:dyDescent="0.15">
      <c r="B36" s="136"/>
      <c r="C36" s="137"/>
      <c r="D36" s="140"/>
      <c r="E36" s="141"/>
      <c r="G36" s="136"/>
      <c r="H36" s="137"/>
      <c r="I36" s="140"/>
      <c r="J36" s="141"/>
      <c r="L36" s="136"/>
      <c r="M36" s="137"/>
      <c r="N36" s="140"/>
      <c r="O36" s="141"/>
      <c r="Q36" s="136"/>
      <c r="R36" s="137"/>
      <c r="S36" s="140"/>
      <c r="T36" s="141"/>
    </row>
    <row r="37" spans="2:20" ht="12" customHeight="1" x14ac:dyDescent="0.15">
      <c r="B37" s="136"/>
      <c r="C37" s="137"/>
      <c r="D37" s="140"/>
      <c r="E37" s="141"/>
      <c r="G37" s="136"/>
      <c r="H37" s="137"/>
      <c r="I37" s="140"/>
      <c r="J37" s="141"/>
      <c r="L37" s="136"/>
      <c r="M37" s="137"/>
      <c r="N37" s="140"/>
      <c r="O37" s="141"/>
      <c r="Q37" s="136"/>
      <c r="R37" s="137"/>
      <c r="S37" s="140"/>
      <c r="T37" s="141"/>
    </row>
    <row r="38" spans="2:20" ht="12" customHeight="1" x14ac:dyDescent="0.15">
      <c r="B38" s="136"/>
      <c r="C38" s="137"/>
      <c r="D38" s="140"/>
      <c r="E38" s="141"/>
      <c r="G38" s="136"/>
      <c r="H38" s="137"/>
      <c r="I38" s="140"/>
      <c r="J38" s="141"/>
      <c r="L38" s="136"/>
      <c r="M38" s="137"/>
      <c r="N38" s="140"/>
      <c r="O38" s="141"/>
      <c r="Q38" s="136"/>
      <c r="R38" s="137"/>
      <c r="S38" s="140"/>
      <c r="T38" s="141"/>
    </row>
    <row r="39" spans="2:20" ht="12" customHeight="1" x14ac:dyDescent="0.15">
      <c r="B39" s="138"/>
      <c r="C39" s="139"/>
      <c r="D39" s="140"/>
      <c r="E39" s="141"/>
      <c r="G39" s="138"/>
      <c r="H39" s="139"/>
      <c r="I39" s="140"/>
      <c r="J39" s="141"/>
      <c r="L39" s="138"/>
      <c r="M39" s="139"/>
      <c r="N39" s="140"/>
      <c r="O39" s="141"/>
      <c r="Q39" s="138"/>
      <c r="R39" s="139"/>
      <c r="S39" s="140"/>
      <c r="T39" s="141"/>
    </row>
    <row r="40" spans="2:20" ht="12" customHeight="1" x14ac:dyDescent="0.15">
      <c r="B40" s="14" t="s">
        <v>386</v>
      </c>
      <c r="C40" s="18">
        <v>100</v>
      </c>
      <c r="D40" s="139"/>
      <c r="E40" s="142"/>
      <c r="G40" s="14" t="s">
        <v>386</v>
      </c>
      <c r="H40" s="18">
        <v>0</v>
      </c>
      <c r="I40" s="139"/>
      <c r="J40" s="142"/>
      <c r="L40" s="14" t="s">
        <v>386</v>
      </c>
      <c r="M40" s="18">
        <v>200</v>
      </c>
      <c r="N40" s="139"/>
      <c r="O40" s="142"/>
      <c r="Q40" s="14" t="s">
        <v>386</v>
      </c>
      <c r="R40" s="18">
        <v>500</v>
      </c>
      <c r="S40" s="139"/>
      <c r="T40" s="142"/>
    </row>
    <row r="41" spans="2:20" ht="12" customHeight="1" x14ac:dyDescent="0.15">
      <c r="B41" s="143" t="s">
        <v>806</v>
      </c>
      <c r="C41" s="144"/>
      <c r="D41" s="144"/>
      <c r="E41" s="145"/>
      <c r="G41" s="143" t="s">
        <v>807</v>
      </c>
      <c r="H41" s="144"/>
      <c r="I41" s="144"/>
      <c r="J41" s="145"/>
      <c r="L41" s="143" t="s">
        <v>808</v>
      </c>
      <c r="M41" s="144"/>
      <c r="N41" s="144"/>
      <c r="O41" s="145"/>
      <c r="Q41" s="143" t="s">
        <v>809</v>
      </c>
      <c r="R41" s="144"/>
      <c r="S41" s="144"/>
      <c r="T41" s="145"/>
    </row>
    <row r="42" spans="2:20" ht="12" customHeight="1" x14ac:dyDescent="0.15">
      <c r="B42" s="146"/>
      <c r="C42" s="147"/>
      <c r="D42" s="147"/>
      <c r="E42" s="148"/>
      <c r="G42" s="146"/>
      <c r="H42" s="147"/>
      <c r="I42" s="147"/>
      <c r="J42" s="148"/>
      <c r="L42" s="146"/>
      <c r="M42" s="147"/>
      <c r="N42" s="147"/>
      <c r="O42" s="148"/>
      <c r="Q42" s="146"/>
      <c r="R42" s="147"/>
      <c r="S42" s="147"/>
      <c r="T42" s="148"/>
    </row>
    <row r="43" spans="2:20" ht="12" customHeight="1" x14ac:dyDescent="0.15">
      <c r="B43" s="146"/>
      <c r="C43" s="147"/>
      <c r="D43" s="147"/>
      <c r="E43" s="148"/>
      <c r="G43" s="146"/>
      <c r="H43" s="147"/>
      <c r="I43" s="147"/>
      <c r="J43" s="148"/>
      <c r="L43" s="146"/>
      <c r="M43" s="147"/>
      <c r="N43" s="147"/>
      <c r="O43" s="148"/>
      <c r="Q43" s="146"/>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55" t="s">
        <v>794</v>
      </c>
      <c r="C51" s="156"/>
      <c r="D51" s="156"/>
      <c r="E51" s="157"/>
      <c r="G51" s="155" t="s">
        <v>794</v>
      </c>
      <c r="H51" s="156"/>
      <c r="I51" s="156"/>
      <c r="J51" s="157"/>
      <c r="L51" s="155" t="s">
        <v>437</v>
      </c>
      <c r="M51" s="156"/>
      <c r="N51" s="156"/>
      <c r="O51" s="157"/>
      <c r="Q51" s="155" t="s">
        <v>810</v>
      </c>
      <c r="R51" s="156"/>
      <c r="S51" s="156"/>
      <c r="T51" s="157"/>
    </row>
    <row r="54" spans="2:20" ht="12" customHeight="1" x14ac:dyDescent="0.15">
      <c r="B54" s="2" t="s">
        <v>364</v>
      </c>
      <c r="C54" s="3" t="s">
        <v>111</v>
      </c>
      <c r="D54" s="4" t="s">
        <v>365</v>
      </c>
      <c r="E54" s="5" t="str">
        <f>E55</f>
        <v>长柄器</v>
      </c>
      <c r="G54" s="2" t="s">
        <v>364</v>
      </c>
      <c r="H54" s="3" t="s">
        <v>237</v>
      </c>
      <c r="I54" s="4" t="s">
        <v>365</v>
      </c>
      <c r="J54" s="5" t="str">
        <f>J55</f>
        <v>矛枪</v>
      </c>
      <c r="L54" s="2" t="s">
        <v>364</v>
      </c>
      <c r="M54" s="3" t="s">
        <v>98</v>
      </c>
      <c r="N54" s="4" t="s">
        <v>365</v>
      </c>
      <c r="O54" s="5" t="str">
        <f>O55</f>
        <v>矛枪</v>
      </c>
      <c r="Q54" s="2" t="s">
        <v>364</v>
      </c>
      <c r="R54" s="3" t="s">
        <v>291</v>
      </c>
      <c r="S54" s="4" t="s">
        <v>365</v>
      </c>
      <c r="T54" s="5" t="str">
        <f>T55</f>
        <v>矛枪</v>
      </c>
    </row>
    <row r="55" spans="2:20" ht="12" customHeight="1" x14ac:dyDescent="0.15">
      <c r="B55" s="6" t="s">
        <v>366</v>
      </c>
      <c r="C55" s="7" t="s">
        <v>367</v>
      </c>
      <c r="D55" s="7" t="s">
        <v>423</v>
      </c>
      <c r="E55" s="8" t="s">
        <v>797</v>
      </c>
      <c r="G55" s="6" t="s">
        <v>366</v>
      </c>
      <c r="H55" s="7" t="s">
        <v>367</v>
      </c>
      <c r="I55" s="7" t="s">
        <v>423</v>
      </c>
      <c r="J55" s="8" t="s">
        <v>784</v>
      </c>
      <c r="L55" s="6" t="s">
        <v>366</v>
      </c>
      <c r="M55" s="7" t="s">
        <v>367</v>
      </c>
      <c r="N55" s="7" t="s">
        <v>423</v>
      </c>
      <c r="O55" s="8" t="s">
        <v>784</v>
      </c>
      <c r="Q55" s="6" t="s">
        <v>366</v>
      </c>
      <c r="R55" s="7" t="s">
        <v>367</v>
      </c>
      <c r="S55" s="7" t="s">
        <v>423</v>
      </c>
      <c r="T55" s="8" t="s">
        <v>784</v>
      </c>
    </row>
    <row r="56" spans="2:20" ht="12" customHeight="1" x14ac:dyDescent="0.15">
      <c r="B56" s="6" t="s">
        <v>370</v>
      </c>
      <c r="C56" s="9" t="str">
        <f>IF(E56/10&lt;1,"",E56/10&amp;"D5")&amp;IF(E57/5&lt;1,"","+"&amp;INT(E57/5))</f>
        <v>13D5+24</v>
      </c>
      <c r="D56" s="10" t="s">
        <v>371</v>
      </c>
      <c r="E56" s="11">
        <v>130</v>
      </c>
      <c r="G56" s="6" t="s">
        <v>370</v>
      </c>
      <c r="H56" s="9" t="str">
        <f>IF(J56/10&lt;1,"",J56/10&amp;"D5")&amp;IF(J57/5&lt;1,"","+"&amp;INT(J57/5))</f>
        <v>25D5+2</v>
      </c>
      <c r="I56" s="10" t="s">
        <v>371</v>
      </c>
      <c r="J56" s="11">
        <v>250</v>
      </c>
      <c r="L56" s="6" t="s">
        <v>370</v>
      </c>
      <c r="M56" s="9" t="str">
        <f>IF(O56/10&lt;1,"",O56/10&amp;"D5")&amp;IF(O57/5&lt;1,"","+"&amp;INT(O57/5))</f>
        <v>10D5+8</v>
      </c>
      <c r="N56" s="10" t="s">
        <v>371</v>
      </c>
      <c r="O56" s="11">
        <v>100</v>
      </c>
      <c r="Q56" s="6" t="s">
        <v>370</v>
      </c>
      <c r="R56" s="9" t="str">
        <f>IF(T56/10&lt;1,"",T56/10&amp;"D5")&amp;IF(T57/5&lt;1,"","+"&amp;INT(T57/5))</f>
        <v>10D5+2</v>
      </c>
      <c r="S56" s="10" t="s">
        <v>371</v>
      </c>
      <c r="T56" s="11">
        <v>100</v>
      </c>
    </row>
    <row r="57" spans="2:20" ht="12" customHeight="1" x14ac:dyDescent="0.15">
      <c r="B57" s="6" t="s">
        <v>372</v>
      </c>
      <c r="C57" s="12" t="str">
        <f>LOOKUP(C58,{0,201,401,601,901,1201,1501;"黑色","绿色","蓝色","紫色","红色","橙色","金色"})</f>
        <v>绿色</v>
      </c>
      <c r="D57" s="10" t="s">
        <v>373</v>
      </c>
      <c r="E57" s="13">
        <v>120</v>
      </c>
      <c r="G57" s="6" t="s">
        <v>372</v>
      </c>
      <c r="H57" s="12" t="str">
        <f>LOOKUP(H58,{0,201,401,601,901,1201,1501;"黑色","绿色","蓝色","紫色","红色","橙色","金色"})</f>
        <v>紫色</v>
      </c>
      <c r="I57" s="10" t="s">
        <v>373</v>
      </c>
      <c r="J57" s="13">
        <v>10</v>
      </c>
      <c r="L57" s="6" t="s">
        <v>372</v>
      </c>
      <c r="M57" s="12" t="str">
        <f>LOOKUP(M58,{0,201,401,601,901,1201,1501;"黑色","绿色","蓝色","紫色","红色","橙色","金色"})</f>
        <v>绿色</v>
      </c>
      <c r="N57" s="10" t="s">
        <v>373</v>
      </c>
      <c r="O57" s="13">
        <v>40</v>
      </c>
      <c r="Q57" s="6" t="s">
        <v>372</v>
      </c>
      <c r="R57" s="12" t="str">
        <f>LOOKUP(R58,{0,201,401,601,901,1201,1501;"黑色","绿色","蓝色","紫色","红色","橙色","金色"})</f>
        <v>红色</v>
      </c>
      <c r="S57" s="10" t="s">
        <v>373</v>
      </c>
      <c r="T57" s="13">
        <v>10</v>
      </c>
    </row>
    <row r="58" spans="2:20" ht="12" customHeight="1" x14ac:dyDescent="0.15">
      <c r="B58" s="6" t="s">
        <v>374</v>
      </c>
      <c r="C58" s="12">
        <f>C66+E56</f>
        <v>330</v>
      </c>
      <c r="D58" s="10" t="s">
        <v>375</v>
      </c>
      <c r="E58" s="13">
        <v>8</v>
      </c>
      <c r="G58" s="6" t="s">
        <v>374</v>
      </c>
      <c r="H58" s="12">
        <f>H66+J56</f>
        <v>650</v>
      </c>
      <c r="I58" s="10" t="s">
        <v>375</v>
      </c>
      <c r="J58" s="13">
        <v>8</v>
      </c>
      <c r="L58" s="6" t="s">
        <v>374</v>
      </c>
      <c r="M58" s="12">
        <f>M66+O56</f>
        <v>300</v>
      </c>
      <c r="N58" s="10" t="s">
        <v>375</v>
      </c>
      <c r="O58" s="13">
        <v>20</v>
      </c>
      <c r="Q58" s="6" t="s">
        <v>374</v>
      </c>
      <c r="R58" s="12">
        <f>R66+T56</f>
        <v>1000</v>
      </c>
      <c r="S58" s="10" t="s">
        <v>375</v>
      </c>
      <c r="T58" s="13">
        <v>30</v>
      </c>
    </row>
    <row r="59" spans="2:20" ht="12" customHeight="1" x14ac:dyDescent="0.15">
      <c r="B59" s="14" t="s">
        <v>376</v>
      </c>
      <c r="C59" s="15">
        <f>C58*20</f>
        <v>6600</v>
      </c>
      <c r="D59" s="16" t="s">
        <v>377</v>
      </c>
      <c r="E59" s="17">
        <f>C58</f>
        <v>330</v>
      </c>
      <c r="G59" s="14" t="s">
        <v>376</v>
      </c>
      <c r="H59" s="15">
        <f>H58*20</f>
        <v>13000</v>
      </c>
      <c r="I59" s="16" t="s">
        <v>377</v>
      </c>
      <c r="J59" s="17">
        <f>H58</f>
        <v>650</v>
      </c>
      <c r="L59" s="14" t="s">
        <v>376</v>
      </c>
      <c r="M59" s="15">
        <f>M58*20</f>
        <v>6000</v>
      </c>
      <c r="N59" s="16" t="s">
        <v>377</v>
      </c>
      <c r="O59" s="17">
        <f>M58</f>
        <v>300</v>
      </c>
      <c r="Q59" s="14" t="s">
        <v>376</v>
      </c>
      <c r="R59" s="15">
        <f>R58*20</f>
        <v>20000</v>
      </c>
      <c r="S59" s="16" t="s">
        <v>377</v>
      </c>
      <c r="T59" s="17">
        <f>R58</f>
        <v>1000</v>
      </c>
    </row>
    <row r="60" spans="2:20" ht="12" customHeight="1" x14ac:dyDescent="0.15">
      <c r="B60" s="136" t="s">
        <v>811</v>
      </c>
      <c r="C60" s="137"/>
      <c r="D60" s="140" t="s">
        <v>812</v>
      </c>
      <c r="E60" s="141"/>
      <c r="G60" s="136" t="s">
        <v>813</v>
      </c>
      <c r="H60" s="137"/>
      <c r="I60" s="140" t="s">
        <v>814</v>
      </c>
      <c r="J60" s="141"/>
      <c r="L60" s="136" t="s">
        <v>815</v>
      </c>
      <c r="M60" s="137"/>
      <c r="N60" s="140" t="s">
        <v>816</v>
      </c>
      <c r="O60" s="141"/>
      <c r="Q60" s="136" t="s">
        <v>817</v>
      </c>
      <c r="R60" s="137"/>
      <c r="S60" s="140" t="s">
        <v>818</v>
      </c>
      <c r="T60" s="141"/>
    </row>
    <row r="61" spans="2:20" ht="12" customHeight="1" x14ac:dyDescent="0.15">
      <c r="B61" s="136"/>
      <c r="C61" s="137"/>
      <c r="D61" s="140"/>
      <c r="E61" s="141"/>
      <c r="G61" s="136"/>
      <c r="H61" s="137"/>
      <c r="I61" s="140"/>
      <c r="J61" s="141"/>
      <c r="L61" s="136"/>
      <c r="M61" s="137"/>
      <c r="N61" s="140"/>
      <c r="O61" s="141"/>
      <c r="Q61" s="136"/>
      <c r="R61" s="137"/>
      <c r="S61" s="140"/>
      <c r="T61" s="141"/>
    </row>
    <row r="62" spans="2:20" ht="12" customHeight="1" x14ac:dyDescent="0.15">
      <c r="B62" s="136"/>
      <c r="C62" s="137"/>
      <c r="D62" s="140"/>
      <c r="E62" s="141"/>
      <c r="G62" s="136"/>
      <c r="H62" s="137"/>
      <c r="I62" s="140"/>
      <c r="J62" s="141"/>
      <c r="L62" s="136"/>
      <c r="M62" s="137"/>
      <c r="N62" s="140"/>
      <c r="O62" s="141"/>
      <c r="Q62" s="136"/>
      <c r="R62" s="137"/>
      <c r="S62" s="140"/>
      <c r="T62" s="141"/>
    </row>
    <row r="63" spans="2:20" ht="12" customHeight="1" x14ac:dyDescent="0.15">
      <c r="B63" s="136"/>
      <c r="C63" s="137"/>
      <c r="D63" s="140"/>
      <c r="E63" s="141"/>
      <c r="G63" s="136"/>
      <c r="H63" s="137"/>
      <c r="I63" s="140"/>
      <c r="J63" s="141"/>
      <c r="L63" s="136"/>
      <c r="M63" s="137"/>
      <c r="N63" s="140"/>
      <c r="O63" s="141"/>
      <c r="Q63" s="136"/>
      <c r="R63" s="137"/>
      <c r="S63" s="140"/>
      <c r="T63" s="141"/>
    </row>
    <row r="64" spans="2:20" ht="12" customHeight="1" x14ac:dyDescent="0.15">
      <c r="B64" s="136"/>
      <c r="C64" s="137"/>
      <c r="D64" s="140"/>
      <c r="E64" s="141"/>
      <c r="G64" s="136"/>
      <c r="H64" s="137"/>
      <c r="I64" s="140"/>
      <c r="J64" s="141"/>
      <c r="L64" s="136"/>
      <c r="M64" s="137"/>
      <c r="N64" s="140"/>
      <c r="O64" s="141"/>
      <c r="Q64" s="136"/>
      <c r="R64" s="137"/>
      <c r="S64" s="140"/>
      <c r="T64" s="141"/>
    </row>
    <row r="65" spans="2:20" ht="12" customHeight="1" x14ac:dyDescent="0.15">
      <c r="B65" s="138"/>
      <c r="C65" s="139"/>
      <c r="D65" s="140"/>
      <c r="E65" s="141"/>
      <c r="G65" s="138"/>
      <c r="H65" s="139"/>
      <c r="I65" s="140"/>
      <c r="J65" s="141"/>
      <c r="L65" s="138"/>
      <c r="M65" s="139"/>
      <c r="N65" s="140"/>
      <c r="O65" s="141"/>
      <c r="Q65" s="138"/>
      <c r="R65" s="139"/>
      <c r="S65" s="140"/>
      <c r="T65" s="141"/>
    </row>
    <row r="66" spans="2:20" ht="12" customHeight="1" x14ac:dyDescent="0.15">
      <c r="B66" s="14" t="s">
        <v>386</v>
      </c>
      <c r="C66" s="18">
        <v>200</v>
      </c>
      <c r="D66" s="139"/>
      <c r="E66" s="142"/>
      <c r="G66" s="14" t="s">
        <v>386</v>
      </c>
      <c r="H66" s="18">
        <v>400</v>
      </c>
      <c r="I66" s="139"/>
      <c r="J66" s="142"/>
      <c r="L66" s="14" t="s">
        <v>386</v>
      </c>
      <c r="M66" s="18">
        <v>200</v>
      </c>
      <c r="N66" s="139"/>
      <c r="O66" s="142"/>
      <c r="Q66" s="14" t="s">
        <v>386</v>
      </c>
      <c r="R66" s="18">
        <v>900</v>
      </c>
      <c r="S66" s="139"/>
      <c r="T66" s="142"/>
    </row>
    <row r="67" spans="2:20" ht="12" customHeight="1" x14ac:dyDescent="0.15">
      <c r="B67" s="143" t="s">
        <v>819</v>
      </c>
      <c r="C67" s="144"/>
      <c r="D67" s="144"/>
      <c r="E67" s="145"/>
      <c r="G67" s="143" t="s">
        <v>479</v>
      </c>
      <c r="H67" s="144"/>
      <c r="I67" s="144"/>
      <c r="J67" s="145"/>
      <c r="L67" s="143" t="s">
        <v>820</v>
      </c>
      <c r="M67" s="144"/>
      <c r="N67" s="144"/>
      <c r="O67" s="145"/>
      <c r="Q67" s="143" t="s">
        <v>821</v>
      </c>
      <c r="R67" s="144"/>
      <c r="S67" s="144"/>
      <c r="T67" s="145"/>
    </row>
    <row r="68" spans="2:20" ht="12" customHeight="1" x14ac:dyDescent="0.15">
      <c r="B68" s="146"/>
      <c r="C68" s="147"/>
      <c r="D68" s="147"/>
      <c r="E68" s="148"/>
      <c r="G68" s="146"/>
      <c r="H68" s="147"/>
      <c r="I68" s="147"/>
      <c r="J68" s="148"/>
      <c r="L68" s="146"/>
      <c r="M68" s="147"/>
      <c r="N68" s="147"/>
      <c r="O68" s="148"/>
      <c r="Q68" s="146"/>
      <c r="R68" s="147"/>
      <c r="S68" s="147"/>
      <c r="T68" s="148"/>
    </row>
    <row r="69" spans="2:20" ht="12" customHeight="1" x14ac:dyDescent="0.15">
      <c r="B69" s="146"/>
      <c r="C69" s="147"/>
      <c r="D69" s="147"/>
      <c r="E69" s="148"/>
      <c r="G69" s="146"/>
      <c r="H69" s="147"/>
      <c r="I69" s="147"/>
      <c r="J69" s="148"/>
      <c r="L69" s="146"/>
      <c r="M69" s="147"/>
      <c r="N69" s="147"/>
      <c r="O69" s="148"/>
      <c r="Q69" s="146"/>
      <c r="R69" s="147"/>
      <c r="S69" s="147"/>
      <c r="T69" s="148"/>
    </row>
    <row r="70" spans="2:20" ht="12" customHeight="1" x14ac:dyDescent="0.15">
      <c r="B70" s="146"/>
      <c r="C70" s="147"/>
      <c r="D70" s="147"/>
      <c r="E70" s="148"/>
      <c r="G70" s="146"/>
      <c r="H70" s="147"/>
      <c r="I70" s="147"/>
      <c r="J70" s="148"/>
      <c r="L70" s="146"/>
      <c r="M70" s="147"/>
      <c r="N70" s="147"/>
      <c r="O70" s="148"/>
      <c r="Q70" s="146"/>
      <c r="R70" s="147"/>
      <c r="S70" s="147"/>
      <c r="T70" s="148"/>
    </row>
    <row r="71" spans="2:20" ht="12" customHeight="1" x14ac:dyDescent="0.15">
      <c r="B71" s="146"/>
      <c r="C71" s="147"/>
      <c r="D71" s="147"/>
      <c r="E71" s="148"/>
      <c r="G71" s="146"/>
      <c r="H71" s="147"/>
      <c r="I71" s="147"/>
      <c r="J71" s="148"/>
      <c r="L71" s="146"/>
      <c r="M71" s="147"/>
      <c r="N71" s="147"/>
      <c r="O71" s="148"/>
      <c r="Q71" s="146"/>
      <c r="R71" s="147"/>
      <c r="S71" s="147"/>
      <c r="T71" s="148"/>
    </row>
    <row r="72" spans="2:20" ht="12" customHeight="1" x14ac:dyDescent="0.15">
      <c r="B72" s="146"/>
      <c r="C72" s="147"/>
      <c r="D72" s="147"/>
      <c r="E72" s="148"/>
      <c r="G72" s="146"/>
      <c r="H72" s="147"/>
      <c r="I72" s="147"/>
      <c r="J72" s="148"/>
      <c r="L72" s="146"/>
      <c r="M72" s="147"/>
      <c r="N72" s="147"/>
      <c r="O72" s="148"/>
      <c r="Q72" s="146"/>
      <c r="R72" s="147"/>
      <c r="S72" s="147"/>
      <c r="T72" s="148"/>
    </row>
    <row r="73" spans="2:20" ht="12" customHeight="1" x14ac:dyDescent="0.15">
      <c r="B73" s="146"/>
      <c r="C73" s="147"/>
      <c r="D73" s="147"/>
      <c r="E73" s="148"/>
      <c r="G73" s="146"/>
      <c r="H73" s="147"/>
      <c r="I73" s="147"/>
      <c r="J73" s="148"/>
      <c r="L73" s="146"/>
      <c r="M73" s="147"/>
      <c r="N73" s="147"/>
      <c r="O73" s="148"/>
      <c r="Q73" s="146"/>
      <c r="R73" s="147"/>
      <c r="S73" s="147"/>
      <c r="T73" s="148"/>
    </row>
    <row r="74" spans="2:20" ht="12" customHeight="1" x14ac:dyDescent="0.15">
      <c r="B74" s="146"/>
      <c r="C74" s="147"/>
      <c r="D74" s="147"/>
      <c r="E74" s="148"/>
      <c r="G74" s="146"/>
      <c r="H74" s="147"/>
      <c r="I74" s="147"/>
      <c r="J74" s="148"/>
      <c r="L74" s="146"/>
      <c r="M74" s="147"/>
      <c r="N74" s="147"/>
      <c r="O74" s="148"/>
      <c r="Q74" s="146"/>
      <c r="R74" s="147"/>
      <c r="S74" s="147"/>
      <c r="T74" s="148"/>
    </row>
    <row r="75" spans="2:20" ht="12" customHeight="1" x14ac:dyDescent="0.15">
      <c r="B75" s="146"/>
      <c r="C75" s="147"/>
      <c r="D75" s="147"/>
      <c r="E75" s="148"/>
      <c r="G75" s="146"/>
      <c r="H75" s="147"/>
      <c r="I75" s="147"/>
      <c r="J75" s="148"/>
      <c r="L75" s="146"/>
      <c r="M75" s="147"/>
      <c r="N75" s="147"/>
      <c r="O75" s="148"/>
      <c r="Q75" s="146"/>
      <c r="R75" s="147"/>
      <c r="S75" s="147"/>
      <c r="T75" s="148"/>
    </row>
    <row r="76" spans="2:20" ht="12" customHeight="1" x14ac:dyDescent="0.15">
      <c r="B76" s="146"/>
      <c r="C76" s="147"/>
      <c r="D76" s="147"/>
      <c r="E76" s="148"/>
      <c r="G76" s="146"/>
      <c r="H76" s="147"/>
      <c r="I76" s="147"/>
      <c r="J76" s="148"/>
      <c r="L76" s="146"/>
      <c r="M76" s="147"/>
      <c r="N76" s="147"/>
      <c r="O76" s="148"/>
      <c r="Q76" s="146"/>
      <c r="R76" s="147"/>
      <c r="S76" s="147"/>
      <c r="T76" s="148"/>
    </row>
    <row r="77" spans="2:20" ht="12" customHeight="1" x14ac:dyDescent="0.15">
      <c r="B77" s="155" t="s">
        <v>822</v>
      </c>
      <c r="C77" s="156"/>
      <c r="D77" s="156"/>
      <c r="E77" s="157"/>
      <c r="G77" s="155" t="s">
        <v>596</v>
      </c>
      <c r="H77" s="156"/>
      <c r="I77" s="156"/>
      <c r="J77" s="157"/>
      <c r="L77" s="155" t="s">
        <v>392</v>
      </c>
      <c r="M77" s="156"/>
      <c r="N77" s="156"/>
      <c r="O77" s="157"/>
      <c r="Q77" s="155" t="s">
        <v>822</v>
      </c>
      <c r="R77" s="156"/>
      <c r="S77" s="156"/>
      <c r="T77" s="157"/>
    </row>
    <row r="80" spans="2:20" ht="12" customHeight="1" x14ac:dyDescent="0.15">
      <c r="B80" s="2" t="s">
        <v>364</v>
      </c>
      <c r="C80" s="3" t="s">
        <v>269</v>
      </c>
      <c r="D80" s="4" t="s">
        <v>365</v>
      </c>
      <c r="E80" s="5" t="str">
        <f>E81</f>
        <v>长柄器</v>
      </c>
      <c r="G80" s="2" t="s">
        <v>364</v>
      </c>
      <c r="H80" s="3" t="s">
        <v>275</v>
      </c>
      <c r="I80" s="4" t="s">
        <v>365</v>
      </c>
      <c r="J80" s="5" t="str">
        <f>J81</f>
        <v>矛枪</v>
      </c>
      <c r="L80" s="2" t="s">
        <v>364</v>
      </c>
      <c r="M80" s="3" t="s">
        <v>263</v>
      </c>
      <c r="N80" s="4" t="s">
        <v>365</v>
      </c>
      <c r="O80" s="5" t="str">
        <f>O81</f>
        <v>矛枪</v>
      </c>
      <c r="Q80" s="2" t="s">
        <v>364</v>
      </c>
      <c r="R80" s="3" t="s">
        <v>174</v>
      </c>
      <c r="S80" s="4" t="s">
        <v>365</v>
      </c>
      <c r="T80" s="5" t="str">
        <f>T81</f>
        <v>刀</v>
      </c>
    </row>
    <row r="81" spans="2:20" ht="12" customHeight="1" x14ac:dyDescent="0.15">
      <c r="B81" s="6" t="s">
        <v>366</v>
      </c>
      <c r="C81" s="7" t="s">
        <v>367</v>
      </c>
      <c r="D81" s="7" t="s">
        <v>423</v>
      </c>
      <c r="E81" s="8" t="s">
        <v>797</v>
      </c>
      <c r="G81" s="6" t="s">
        <v>366</v>
      </c>
      <c r="H81" s="7" t="s">
        <v>367</v>
      </c>
      <c r="I81" s="7" t="s">
        <v>423</v>
      </c>
      <c r="J81" s="8" t="s">
        <v>784</v>
      </c>
      <c r="L81" s="6" t="s">
        <v>366</v>
      </c>
      <c r="M81" s="7" t="s">
        <v>367</v>
      </c>
      <c r="N81" s="7" t="s">
        <v>423</v>
      </c>
      <c r="O81" s="8" t="s">
        <v>784</v>
      </c>
      <c r="Q81" s="6" t="s">
        <v>366</v>
      </c>
      <c r="R81" s="7" t="s">
        <v>367</v>
      </c>
      <c r="S81" s="7" t="s">
        <v>423</v>
      </c>
      <c r="T81" s="8" t="s">
        <v>2</v>
      </c>
    </row>
    <row r="82" spans="2:20" ht="12" customHeight="1" x14ac:dyDescent="0.15">
      <c r="B82" s="6" t="s">
        <v>370</v>
      </c>
      <c r="C82" s="9" t="str">
        <f>IF(E82/10&lt;1,"",E82/10&amp;"D5")&amp;IF(E83/5&lt;1,"","+"&amp;INT(E83/5))</f>
        <v>10D5+8</v>
      </c>
      <c r="D82" s="10" t="s">
        <v>371</v>
      </c>
      <c r="E82" s="11">
        <v>100</v>
      </c>
      <c r="G82" s="6" t="s">
        <v>370</v>
      </c>
      <c r="H82" s="9" t="str">
        <f>IF(J82/10&lt;1,"",J82/10&amp;"D5")&amp;IF(J83/5&lt;1,"","+"&amp;INT(J83/5))</f>
        <v>20D5+3</v>
      </c>
      <c r="I82" s="10" t="s">
        <v>371</v>
      </c>
      <c r="J82" s="11">
        <v>200</v>
      </c>
      <c r="L82" s="6" t="s">
        <v>370</v>
      </c>
      <c r="M82" s="9" t="str">
        <f>IF(O82/10&lt;1,"",O82/10&amp;"D5")&amp;IF(O83/5&lt;1,"","+"&amp;INT(O83/5))</f>
        <v>10D5+8</v>
      </c>
      <c r="N82" s="10" t="s">
        <v>371</v>
      </c>
      <c r="O82" s="11">
        <v>100</v>
      </c>
      <c r="Q82" s="6" t="s">
        <v>370</v>
      </c>
      <c r="R82" s="9" t="str">
        <f>IF(T82/10&lt;1,"",T82/10&amp;"D5")&amp;IF(T83/5&lt;1,"","+"&amp;INT(T83/5))</f>
        <v>12D5+10</v>
      </c>
      <c r="S82" s="10" t="s">
        <v>371</v>
      </c>
      <c r="T82" s="11">
        <v>120</v>
      </c>
    </row>
    <row r="83" spans="2:20" ht="12" customHeight="1" x14ac:dyDescent="0.15">
      <c r="B83" s="6" t="s">
        <v>372</v>
      </c>
      <c r="C83" s="12" t="str">
        <f>LOOKUP(C84,{0,201,401,601,901,1201,1501;"黑色","绿色","蓝色","紫色","红色","橙色","金色"})</f>
        <v>紫色</v>
      </c>
      <c r="D83" s="10" t="s">
        <v>373</v>
      </c>
      <c r="E83" s="13">
        <v>40</v>
      </c>
      <c r="G83" s="6" t="s">
        <v>372</v>
      </c>
      <c r="H83" s="12" t="str">
        <f>LOOKUP(H84,{0,201,401,601,901,1201,1501;"黑色","绿色","蓝色","紫色","红色","橙色","金色"})</f>
        <v>紫色</v>
      </c>
      <c r="I83" s="10" t="s">
        <v>373</v>
      </c>
      <c r="J83" s="13">
        <v>15</v>
      </c>
      <c r="L83" s="6" t="s">
        <v>372</v>
      </c>
      <c r="M83" s="12" t="str">
        <f>LOOKUP(M84,{0,201,401,601,901,1201,1501;"黑色","绿色","蓝色","紫色","红色","橙色","金色"})</f>
        <v>紫色</v>
      </c>
      <c r="N83" s="10" t="s">
        <v>373</v>
      </c>
      <c r="O83" s="13">
        <v>40</v>
      </c>
      <c r="Q83" s="6" t="s">
        <v>372</v>
      </c>
      <c r="R83" s="12" t="str">
        <f>LOOKUP(R84,{0,201,401,601,901,1201,1501;"黑色","绿色","蓝色","紫色","红色","橙色","金色"})</f>
        <v>蓝色</v>
      </c>
      <c r="S83" s="10" t="s">
        <v>373</v>
      </c>
      <c r="T83" s="13">
        <v>50</v>
      </c>
    </row>
    <row r="84" spans="2:20" ht="12" customHeight="1" x14ac:dyDescent="0.15">
      <c r="B84" s="6" t="s">
        <v>374</v>
      </c>
      <c r="C84" s="12">
        <f>C92+E82</f>
        <v>800</v>
      </c>
      <c r="D84" s="10" t="s">
        <v>375</v>
      </c>
      <c r="E84" s="13">
        <v>10</v>
      </c>
      <c r="G84" s="6" t="s">
        <v>374</v>
      </c>
      <c r="H84" s="12">
        <f>H92+J82</f>
        <v>800</v>
      </c>
      <c r="I84" s="10" t="s">
        <v>375</v>
      </c>
      <c r="J84" s="13">
        <v>15</v>
      </c>
      <c r="L84" s="6" t="s">
        <v>374</v>
      </c>
      <c r="M84" s="12">
        <f>M92+O82</f>
        <v>700</v>
      </c>
      <c r="N84" s="10" t="s">
        <v>375</v>
      </c>
      <c r="O84" s="13">
        <v>8</v>
      </c>
      <c r="Q84" s="6" t="s">
        <v>374</v>
      </c>
      <c r="R84" s="12">
        <f>R92+T82</f>
        <v>420</v>
      </c>
      <c r="S84" s="10" t="s">
        <v>375</v>
      </c>
      <c r="T84" s="13">
        <v>5</v>
      </c>
    </row>
    <row r="85" spans="2:20" ht="12" customHeight="1" x14ac:dyDescent="0.15">
      <c r="B85" s="14" t="s">
        <v>376</v>
      </c>
      <c r="C85" s="15">
        <f>C84*20</f>
        <v>16000</v>
      </c>
      <c r="D85" s="16" t="s">
        <v>377</v>
      </c>
      <c r="E85" s="17">
        <f>C84</f>
        <v>800</v>
      </c>
      <c r="G85" s="14" t="s">
        <v>376</v>
      </c>
      <c r="H85" s="15">
        <f>H84*20</f>
        <v>16000</v>
      </c>
      <c r="I85" s="16" t="s">
        <v>377</v>
      </c>
      <c r="J85" s="17">
        <f>H84</f>
        <v>800</v>
      </c>
      <c r="L85" s="14" t="s">
        <v>376</v>
      </c>
      <c r="M85" s="15">
        <f>M84*20</f>
        <v>14000</v>
      </c>
      <c r="N85" s="16" t="s">
        <v>377</v>
      </c>
      <c r="O85" s="17">
        <f>M84</f>
        <v>700</v>
      </c>
      <c r="Q85" s="14" t="s">
        <v>376</v>
      </c>
      <c r="R85" s="15">
        <f>R84*20</f>
        <v>8400</v>
      </c>
      <c r="S85" s="16" t="s">
        <v>377</v>
      </c>
      <c r="T85" s="17">
        <f>R84</f>
        <v>420</v>
      </c>
    </row>
    <row r="86" spans="2:20" ht="12" customHeight="1" x14ac:dyDescent="0.15">
      <c r="B86" s="136" t="s">
        <v>823</v>
      </c>
      <c r="C86" s="137"/>
      <c r="D86" s="140" t="s">
        <v>824</v>
      </c>
      <c r="E86" s="141"/>
      <c r="G86" s="136" t="s">
        <v>825</v>
      </c>
      <c r="H86" s="137"/>
      <c r="I86" s="140" t="s">
        <v>826</v>
      </c>
      <c r="J86" s="141"/>
      <c r="L86" s="136" t="s">
        <v>827</v>
      </c>
      <c r="M86" s="137"/>
      <c r="N86" s="140" t="s">
        <v>828</v>
      </c>
      <c r="O86" s="141"/>
      <c r="Q86" s="136" t="s">
        <v>829</v>
      </c>
      <c r="R86" s="137"/>
      <c r="S86" s="140" t="s">
        <v>830</v>
      </c>
      <c r="T86" s="141"/>
    </row>
    <row r="87" spans="2:20" ht="12" customHeight="1" x14ac:dyDescent="0.15">
      <c r="B87" s="136"/>
      <c r="C87" s="137"/>
      <c r="D87" s="140"/>
      <c r="E87" s="141"/>
      <c r="G87" s="136"/>
      <c r="H87" s="137"/>
      <c r="I87" s="140"/>
      <c r="J87" s="141"/>
      <c r="L87" s="136"/>
      <c r="M87" s="137"/>
      <c r="N87" s="140"/>
      <c r="O87" s="141"/>
      <c r="Q87" s="136"/>
      <c r="R87" s="137"/>
      <c r="S87" s="140"/>
      <c r="T87" s="141"/>
    </row>
    <row r="88" spans="2:20" ht="12" customHeight="1" x14ac:dyDescent="0.15">
      <c r="B88" s="136"/>
      <c r="C88" s="137"/>
      <c r="D88" s="140"/>
      <c r="E88" s="141"/>
      <c r="G88" s="136"/>
      <c r="H88" s="137"/>
      <c r="I88" s="140"/>
      <c r="J88" s="141"/>
      <c r="L88" s="136"/>
      <c r="M88" s="137"/>
      <c r="N88" s="140"/>
      <c r="O88" s="141"/>
      <c r="Q88" s="136"/>
      <c r="R88" s="137"/>
      <c r="S88" s="140"/>
      <c r="T88" s="141"/>
    </row>
    <row r="89" spans="2:20" ht="12" customHeight="1" x14ac:dyDescent="0.15">
      <c r="B89" s="136"/>
      <c r="C89" s="137"/>
      <c r="D89" s="140"/>
      <c r="E89" s="141"/>
      <c r="G89" s="136"/>
      <c r="H89" s="137"/>
      <c r="I89" s="140"/>
      <c r="J89" s="141"/>
      <c r="L89" s="136"/>
      <c r="M89" s="137"/>
      <c r="N89" s="140"/>
      <c r="O89" s="141"/>
      <c r="Q89" s="136"/>
      <c r="R89" s="137"/>
      <c r="S89" s="140"/>
      <c r="T89" s="141"/>
    </row>
    <row r="90" spans="2:20" ht="12" customHeight="1" x14ac:dyDescent="0.15">
      <c r="B90" s="136"/>
      <c r="C90" s="137"/>
      <c r="D90" s="140"/>
      <c r="E90" s="141"/>
      <c r="G90" s="136"/>
      <c r="H90" s="137"/>
      <c r="I90" s="140"/>
      <c r="J90" s="141"/>
      <c r="L90" s="136"/>
      <c r="M90" s="137"/>
      <c r="N90" s="140"/>
      <c r="O90" s="141"/>
      <c r="Q90" s="136"/>
      <c r="R90" s="137"/>
      <c r="S90" s="140"/>
      <c r="T90" s="141"/>
    </row>
    <row r="91" spans="2:20" ht="12" customHeight="1" x14ac:dyDescent="0.15">
      <c r="B91" s="138"/>
      <c r="C91" s="139"/>
      <c r="D91" s="140"/>
      <c r="E91" s="141"/>
      <c r="G91" s="138"/>
      <c r="H91" s="139"/>
      <c r="I91" s="140"/>
      <c r="J91" s="141"/>
      <c r="L91" s="138"/>
      <c r="M91" s="139"/>
      <c r="N91" s="140"/>
      <c r="O91" s="141"/>
      <c r="Q91" s="138"/>
      <c r="R91" s="139"/>
      <c r="S91" s="140"/>
      <c r="T91" s="141"/>
    </row>
    <row r="92" spans="2:20" ht="12" customHeight="1" x14ac:dyDescent="0.15">
      <c r="B92" s="14" t="s">
        <v>386</v>
      </c>
      <c r="C92" s="18">
        <v>700</v>
      </c>
      <c r="D92" s="139"/>
      <c r="E92" s="142"/>
      <c r="G92" s="14" t="s">
        <v>386</v>
      </c>
      <c r="H92" s="18">
        <v>600</v>
      </c>
      <c r="I92" s="139"/>
      <c r="J92" s="142"/>
      <c r="L92" s="14" t="s">
        <v>386</v>
      </c>
      <c r="M92" s="18">
        <v>600</v>
      </c>
      <c r="N92" s="139"/>
      <c r="O92" s="142"/>
      <c r="Q92" s="14" t="s">
        <v>386</v>
      </c>
      <c r="R92" s="18">
        <v>300</v>
      </c>
      <c r="S92" s="139"/>
      <c r="T92" s="142"/>
    </row>
    <row r="93" spans="2:20" ht="12" customHeight="1" x14ac:dyDescent="0.15">
      <c r="B93" s="143" t="s">
        <v>831</v>
      </c>
      <c r="C93" s="144"/>
      <c r="D93" s="144"/>
      <c r="E93" s="145"/>
      <c r="G93" s="143" t="s">
        <v>832</v>
      </c>
      <c r="H93" s="144"/>
      <c r="I93" s="144"/>
      <c r="J93" s="145"/>
      <c r="L93" s="143" t="s">
        <v>479</v>
      </c>
      <c r="M93" s="144"/>
      <c r="N93" s="144"/>
      <c r="O93" s="145"/>
      <c r="Q93" s="143" t="s">
        <v>479</v>
      </c>
      <c r="R93" s="144"/>
      <c r="S93" s="144"/>
      <c r="T93" s="145"/>
    </row>
    <row r="94" spans="2:20" ht="12" customHeight="1" x14ac:dyDescent="0.15">
      <c r="B94" s="146"/>
      <c r="C94" s="147"/>
      <c r="D94" s="147"/>
      <c r="E94" s="148"/>
      <c r="G94" s="146"/>
      <c r="H94" s="147"/>
      <c r="I94" s="147"/>
      <c r="J94" s="148"/>
      <c r="L94" s="146"/>
      <c r="M94" s="147"/>
      <c r="N94" s="147"/>
      <c r="O94" s="148"/>
      <c r="Q94" s="146"/>
      <c r="R94" s="147"/>
      <c r="S94" s="147"/>
      <c r="T94" s="148"/>
    </row>
    <row r="95" spans="2:20" ht="12" customHeight="1" x14ac:dyDescent="0.15">
      <c r="B95" s="146"/>
      <c r="C95" s="147"/>
      <c r="D95" s="147"/>
      <c r="E95" s="148"/>
      <c r="G95" s="146"/>
      <c r="H95" s="147"/>
      <c r="I95" s="147"/>
      <c r="J95" s="148"/>
      <c r="L95" s="146"/>
      <c r="M95" s="147"/>
      <c r="N95" s="147"/>
      <c r="O95" s="148"/>
      <c r="Q95" s="146"/>
      <c r="R95" s="147"/>
      <c r="S95" s="147"/>
      <c r="T95" s="148"/>
    </row>
    <row r="96" spans="2:20" ht="12" customHeight="1" x14ac:dyDescent="0.15">
      <c r="B96" s="146"/>
      <c r="C96" s="147"/>
      <c r="D96" s="147"/>
      <c r="E96" s="148"/>
      <c r="G96" s="146"/>
      <c r="H96" s="147"/>
      <c r="I96" s="147"/>
      <c r="J96" s="148"/>
      <c r="L96" s="146"/>
      <c r="M96" s="147"/>
      <c r="N96" s="147"/>
      <c r="O96" s="148"/>
      <c r="Q96" s="146"/>
      <c r="R96" s="147"/>
      <c r="S96" s="147"/>
      <c r="T96" s="148"/>
    </row>
    <row r="97" spans="2:20" ht="12" customHeight="1" x14ac:dyDescent="0.15">
      <c r="B97" s="146"/>
      <c r="C97" s="147"/>
      <c r="D97" s="147"/>
      <c r="E97" s="148"/>
      <c r="G97" s="146"/>
      <c r="H97" s="147"/>
      <c r="I97" s="147"/>
      <c r="J97" s="148"/>
      <c r="L97" s="146"/>
      <c r="M97" s="147"/>
      <c r="N97" s="147"/>
      <c r="O97" s="148"/>
      <c r="Q97" s="146"/>
      <c r="R97" s="147"/>
      <c r="S97" s="147"/>
      <c r="T97" s="148"/>
    </row>
    <row r="98" spans="2:20" ht="12" customHeight="1" x14ac:dyDescent="0.15">
      <c r="B98" s="146"/>
      <c r="C98" s="147"/>
      <c r="D98" s="147"/>
      <c r="E98" s="148"/>
      <c r="G98" s="146"/>
      <c r="H98" s="147"/>
      <c r="I98" s="147"/>
      <c r="J98" s="148"/>
      <c r="L98" s="146"/>
      <c r="M98" s="147"/>
      <c r="N98" s="147"/>
      <c r="O98" s="148"/>
      <c r="Q98" s="146"/>
      <c r="R98" s="147"/>
      <c r="S98" s="147"/>
      <c r="T98" s="148"/>
    </row>
    <row r="99" spans="2:20" ht="12" customHeight="1" x14ac:dyDescent="0.15">
      <c r="B99" s="146"/>
      <c r="C99" s="147"/>
      <c r="D99" s="147"/>
      <c r="E99" s="148"/>
      <c r="G99" s="146"/>
      <c r="H99" s="147"/>
      <c r="I99" s="147"/>
      <c r="J99" s="148"/>
      <c r="L99" s="146"/>
      <c r="M99" s="147"/>
      <c r="N99" s="147"/>
      <c r="O99" s="148"/>
      <c r="Q99" s="146"/>
      <c r="R99" s="147"/>
      <c r="S99" s="147"/>
      <c r="T99" s="148"/>
    </row>
    <row r="100" spans="2:20" ht="12" customHeight="1" x14ac:dyDescent="0.15">
      <c r="B100" s="146"/>
      <c r="C100" s="147"/>
      <c r="D100" s="147"/>
      <c r="E100" s="148"/>
      <c r="G100" s="146"/>
      <c r="H100" s="147"/>
      <c r="I100" s="147"/>
      <c r="J100" s="148"/>
      <c r="L100" s="146"/>
      <c r="M100" s="147"/>
      <c r="N100" s="147"/>
      <c r="O100" s="148"/>
      <c r="Q100" s="146"/>
      <c r="R100" s="147"/>
      <c r="S100" s="147"/>
      <c r="T100" s="148"/>
    </row>
    <row r="101" spans="2:20" ht="12" customHeight="1" x14ac:dyDescent="0.15">
      <c r="B101" s="146"/>
      <c r="C101" s="147"/>
      <c r="D101" s="147"/>
      <c r="E101" s="148"/>
      <c r="G101" s="146"/>
      <c r="H101" s="147"/>
      <c r="I101" s="147"/>
      <c r="J101" s="148"/>
      <c r="L101" s="146"/>
      <c r="M101" s="147"/>
      <c r="N101" s="147"/>
      <c r="O101" s="148"/>
      <c r="Q101" s="146"/>
      <c r="R101" s="147"/>
      <c r="S101" s="147"/>
      <c r="T101" s="148"/>
    </row>
    <row r="102" spans="2:20" ht="12" customHeight="1" x14ac:dyDescent="0.15">
      <c r="B102" s="146"/>
      <c r="C102" s="147"/>
      <c r="D102" s="147"/>
      <c r="E102" s="148"/>
      <c r="G102" s="146"/>
      <c r="H102" s="147"/>
      <c r="I102" s="147"/>
      <c r="J102" s="148"/>
      <c r="L102" s="146"/>
      <c r="M102" s="147"/>
      <c r="N102" s="147"/>
      <c r="O102" s="148"/>
      <c r="Q102" s="146"/>
      <c r="R102" s="147"/>
      <c r="S102" s="147"/>
      <c r="T102" s="148"/>
    </row>
    <row r="103" spans="2:20" ht="12" customHeight="1" x14ac:dyDescent="0.15">
      <c r="B103" s="155" t="s">
        <v>392</v>
      </c>
      <c r="C103" s="156"/>
      <c r="D103" s="156"/>
      <c r="E103" s="157"/>
      <c r="G103" s="155" t="s">
        <v>406</v>
      </c>
      <c r="H103" s="156"/>
      <c r="I103" s="156"/>
      <c r="J103" s="157"/>
      <c r="L103" s="155" t="s">
        <v>833</v>
      </c>
      <c r="M103" s="156"/>
      <c r="N103" s="156"/>
      <c r="O103" s="157"/>
      <c r="Q103" s="155" t="s">
        <v>834</v>
      </c>
      <c r="R103" s="156"/>
      <c r="S103" s="156"/>
      <c r="T103" s="157"/>
    </row>
    <row r="106" spans="2:20" ht="12" customHeight="1" x14ac:dyDescent="0.15">
      <c r="B106" s="2" t="s">
        <v>364</v>
      </c>
      <c r="C106" s="3" t="s">
        <v>280</v>
      </c>
      <c r="D106" s="4" t="s">
        <v>365</v>
      </c>
      <c r="E106" s="5" t="str">
        <f>E107</f>
        <v>镰刀</v>
      </c>
      <c r="G106" s="2" t="s">
        <v>364</v>
      </c>
      <c r="H106" s="3" t="s">
        <v>218</v>
      </c>
      <c r="I106" s="4" t="s">
        <v>365</v>
      </c>
      <c r="J106" s="5" t="str">
        <f>J107</f>
        <v>长矛</v>
      </c>
      <c r="L106" s="2" t="s">
        <v>364</v>
      </c>
      <c r="M106" s="3" t="s">
        <v>186</v>
      </c>
      <c r="N106" s="4" t="s">
        <v>365</v>
      </c>
      <c r="O106" s="5" t="str">
        <f>O107</f>
        <v>矛枪</v>
      </c>
      <c r="Q106" s="2" t="s">
        <v>364</v>
      </c>
      <c r="R106" s="3" t="s">
        <v>198</v>
      </c>
      <c r="S106" s="4" t="s">
        <v>365</v>
      </c>
      <c r="T106" s="5" t="str">
        <f>T107</f>
        <v>镰刀</v>
      </c>
    </row>
    <row r="107" spans="2:20" ht="12" customHeight="1" x14ac:dyDescent="0.15">
      <c r="B107" s="6" t="s">
        <v>366</v>
      </c>
      <c r="C107" s="7" t="s">
        <v>367</v>
      </c>
      <c r="D107" s="7" t="s">
        <v>423</v>
      </c>
      <c r="E107" s="8" t="s">
        <v>785</v>
      </c>
      <c r="G107" s="6" t="s">
        <v>366</v>
      </c>
      <c r="H107" s="7" t="s">
        <v>367</v>
      </c>
      <c r="I107" s="7" t="s">
        <v>423</v>
      </c>
      <c r="J107" s="8" t="s">
        <v>835</v>
      </c>
      <c r="L107" s="6" t="s">
        <v>366</v>
      </c>
      <c r="M107" s="7" t="s">
        <v>367</v>
      </c>
      <c r="N107" s="7" t="s">
        <v>423</v>
      </c>
      <c r="O107" s="8" t="s">
        <v>784</v>
      </c>
      <c r="Q107" s="6" t="s">
        <v>366</v>
      </c>
      <c r="R107" s="7" t="s">
        <v>367</v>
      </c>
      <c r="S107" s="7" t="s">
        <v>423</v>
      </c>
      <c r="T107" s="8" t="s">
        <v>785</v>
      </c>
    </row>
    <row r="108" spans="2:20" ht="12" customHeight="1" x14ac:dyDescent="0.15">
      <c r="B108" s="6" t="s">
        <v>370</v>
      </c>
      <c r="C108" s="9" t="str">
        <f>IF(E108/10&lt;1,"",E108/10&amp;"D5")&amp;IF(E109/5&lt;1,"","+"&amp;INT(E109/5))</f>
        <v>35D5+80</v>
      </c>
      <c r="D108" s="10" t="s">
        <v>371</v>
      </c>
      <c r="E108" s="11">
        <v>350</v>
      </c>
      <c r="G108" s="6" t="s">
        <v>370</v>
      </c>
      <c r="H108" s="9" t="str">
        <f>IF(J108/10&lt;1,"",J108/10&amp;"D5")&amp;IF(J109/5&lt;1,"","+"&amp;INT(J109/5))</f>
        <v>25D5+3</v>
      </c>
      <c r="I108" s="10" t="s">
        <v>371</v>
      </c>
      <c r="J108" s="11">
        <v>250</v>
      </c>
      <c r="L108" s="6" t="s">
        <v>370</v>
      </c>
      <c r="M108" s="9" t="str">
        <f>IF(O108/10&lt;1,"",O108/10&amp;"D5")&amp;IF(O109/5&lt;1,"","+"&amp;INT(O109/5))</f>
        <v>25D5+6</v>
      </c>
      <c r="N108" s="10" t="s">
        <v>371</v>
      </c>
      <c r="O108" s="11">
        <v>250</v>
      </c>
      <c r="Q108" s="6" t="s">
        <v>370</v>
      </c>
      <c r="R108" s="9" t="str">
        <f>IF(T108/10&lt;1,"",T108/10&amp;"D5")&amp;IF(T109/5&lt;1,"","+"&amp;INT(T109/5))</f>
        <v>15D5+10</v>
      </c>
      <c r="S108" s="10" t="s">
        <v>371</v>
      </c>
      <c r="T108" s="11">
        <v>150</v>
      </c>
    </row>
    <row r="109" spans="2:20" ht="12" customHeight="1" x14ac:dyDescent="0.15">
      <c r="B109" s="6" t="s">
        <v>372</v>
      </c>
      <c r="C109" s="12" t="str">
        <f>LOOKUP(C110,{0,201,401,601,901,1201,1501;"黑色","绿色","蓝色","紫色","红色","橙色","金色"})</f>
        <v>红色</v>
      </c>
      <c r="D109" s="10" t="s">
        <v>373</v>
      </c>
      <c r="E109" s="13">
        <v>400</v>
      </c>
      <c r="G109" s="6" t="s">
        <v>372</v>
      </c>
      <c r="H109" s="12" t="str">
        <f>LOOKUP(H110,{0,201,401,601,901,1201,1501;"黑色","绿色","蓝色","紫色","红色","橙色","金色"})</f>
        <v>蓝色</v>
      </c>
      <c r="I109" s="10" t="s">
        <v>373</v>
      </c>
      <c r="J109" s="13">
        <v>15</v>
      </c>
      <c r="L109" s="6" t="s">
        <v>372</v>
      </c>
      <c r="M109" s="12" t="str">
        <f>LOOKUP(M110,{0,201,401,601,901,1201,1501;"黑色","绿色","蓝色","紫色","红色","橙色","金色"})</f>
        <v>蓝色</v>
      </c>
      <c r="N109" s="10" t="s">
        <v>373</v>
      </c>
      <c r="O109" s="13">
        <v>30</v>
      </c>
      <c r="Q109" s="6" t="s">
        <v>372</v>
      </c>
      <c r="R109" s="12" t="str">
        <f>LOOKUP(R110,{0,201,401,601,901,1201,1501;"黑色","绿色","蓝色","紫色","红色","橙色","金色"})</f>
        <v>蓝色</v>
      </c>
      <c r="S109" s="10" t="s">
        <v>373</v>
      </c>
      <c r="T109" s="13">
        <v>50</v>
      </c>
    </row>
    <row r="110" spans="2:20" ht="12" customHeight="1" x14ac:dyDescent="0.15">
      <c r="B110" s="6" t="s">
        <v>374</v>
      </c>
      <c r="C110" s="12">
        <f>C118+E108</f>
        <v>950</v>
      </c>
      <c r="D110" s="10" t="s">
        <v>375</v>
      </c>
      <c r="E110" s="13">
        <v>20</v>
      </c>
      <c r="G110" s="6" t="s">
        <v>374</v>
      </c>
      <c r="H110" s="12">
        <f>H118+J108</f>
        <v>550</v>
      </c>
      <c r="I110" s="10" t="s">
        <v>375</v>
      </c>
      <c r="J110" s="13">
        <v>9</v>
      </c>
      <c r="L110" s="6" t="s">
        <v>374</v>
      </c>
      <c r="M110" s="12">
        <f>M118+O108</f>
        <v>450</v>
      </c>
      <c r="N110" s="10" t="s">
        <v>375</v>
      </c>
      <c r="O110" s="13">
        <v>20</v>
      </c>
      <c r="Q110" s="6" t="s">
        <v>374</v>
      </c>
      <c r="R110" s="12">
        <f>R118+T108</f>
        <v>450</v>
      </c>
      <c r="S110" s="10" t="s">
        <v>375</v>
      </c>
      <c r="T110" s="13">
        <v>30</v>
      </c>
    </row>
    <row r="111" spans="2:20" ht="12" customHeight="1" x14ac:dyDescent="0.15">
      <c r="B111" s="14" t="s">
        <v>376</v>
      </c>
      <c r="C111" s="15">
        <f>C110*20</f>
        <v>19000</v>
      </c>
      <c r="D111" s="16" t="s">
        <v>377</v>
      </c>
      <c r="E111" s="17">
        <f>C110</f>
        <v>950</v>
      </c>
      <c r="G111" s="14" t="s">
        <v>376</v>
      </c>
      <c r="H111" s="15">
        <f>H110*20</f>
        <v>11000</v>
      </c>
      <c r="I111" s="16" t="s">
        <v>377</v>
      </c>
      <c r="J111" s="17">
        <f>H110</f>
        <v>550</v>
      </c>
      <c r="L111" s="14" t="s">
        <v>376</v>
      </c>
      <c r="M111" s="15">
        <f>M110*20</f>
        <v>9000</v>
      </c>
      <c r="N111" s="16" t="s">
        <v>377</v>
      </c>
      <c r="O111" s="17">
        <f>M110</f>
        <v>450</v>
      </c>
      <c r="Q111" s="14" t="s">
        <v>376</v>
      </c>
      <c r="R111" s="15">
        <f>R110*20</f>
        <v>9000</v>
      </c>
      <c r="S111" s="16" t="s">
        <v>377</v>
      </c>
      <c r="T111" s="17">
        <f>R110</f>
        <v>450</v>
      </c>
    </row>
    <row r="112" spans="2:20" ht="12" customHeight="1" x14ac:dyDescent="0.15">
      <c r="B112" s="136" t="s">
        <v>836</v>
      </c>
      <c r="C112" s="137"/>
      <c r="D112" s="140" t="s">
        <v>837</v>
      </c>
      <c r="E112" s="141"/>
      <c r="G112" s="136" t="s">
        <v>838</v>
      </c>
      <c r="H112" s="137"/>
      <c r="I112" s="140" t="s">
        <v>839</v>
      </c>
      <c r="J112" s="141"/>
      <c r="L112" s="136" t="s">
        <v>840</v>
      </c>
      <c r="M112" s="137"/>
      <c r="N112" s="140" t="s">
        <v>841</v>
      </c>
      <c r="O112" s="141"/>
      <c r="Q112" s="136" t="s">
        <v>842</v>
      </c>
      <c r="R112" s="137"/>
      <c r="S112" s="140" t="s">
        <v>843</v>
      </c>
      <c r="T112" s="141"/>
    </row>
    <row r="113" spans="2:20" ht="12" customHeight="1" x14ac:dyDescent="0.15">
      <c r="B113" s="136"/>
      <c r="C113" s="137"/>
      <c r="D113" s="140"/>
      <c r="E113" s="141"/>
      <c r="G113" s="136"/>
      <c r="H113" s="137"/>
      <c r="I113" s="140"/>
      <c r="J113" s="141"/>
      <c r="L113" s="136"/>
      <c r="M113" s="137"/>
      <c r="N113" s="140"/>
      <c r="O113" s="141"/>
      <c r="Q113" s="136"/>
      <c r="R113" s="137"/>
      <c r="S113" s="140"/>
      <c r="T113" s="141"/>
    </row>
    <row r="114" spans="2:20" ht="12" customHeight="1" x14ac:dyDescent="0.15">
      <c r="B114" s="136"/>
      <c r="C114" s="137"/>
      <c r="D114" s="140"/>
      <c r="E114" s="141"/>
      <c r="G114" s="136"/>
      <c r="H114" s="137"/>
      <c r="I114" s="140"/>
      <c r="J114" s="141"/>
      <c r="L114" s="136"/>
      <c r="M114" s="137"/>
      <c r="N114" s="140"/>
      <c r="O114" s="141"/>
      <c r="Q114" s="136"/>
      <c r="R114" s="137"/>
      <c r="S114" s="140"/>
      <c r="T114" s="141"/>
    </row>
    <row r="115" spans="2:20" ht="12" customHeight="1" x14ac:dyDescent="0.15">
      <c r="B115" s="136"/>
      <c r="C115" s="137"/>
      <c r="D115" s="140"/>
      <c r="E115" s="141"/>
      <c r="G115" s="136"/>
      <c r="H115" s="137"/>
      <c r="I115" s="140"/>
      <c r="J115" s="141"/>
      <c r="L115" s="136"/>
      <c r="M115" s="137"/>
      <c r="N115" s="140"/>
      <c r="O115" s="141"/>
      <c r="Q115" s="136"/>
      <c r="R115" s="137"/>
      <c r="S115" s="140"/>
      <c r="T115" s="141"/>
    </row>
    <row r="116" spans="2:20" ht="12" customHeight="1" x14ac:dyDescent="0.15">
      <c r="B116" s="136"/>
      <c r="C116" s="137"/>
      <c r="D116" s="140"/>
      <c r="E116" s="141"/>
      <c r="G116" s="136"/>
      <c r="H116" s="137"/>
      <c r="I116" s="140"/>
      <c r="J116" s="141"/>
      <c r="L116" s="136"/>
      <c r="M116" s="137"/>
      <c r="N116" s="140"/>
      <c r="O116" s="141"/>
      <c r="Q116" s="136"/>
      <c r="R116" s="137"/>
      <c r="S116" s="140"/>
      <c r="T116" s="141"/>
    </row>
    <row r="117" spans="2:20" ht="12" customHeight="1" x14ac:dyDescent="0.15">
      <c r="B117" s="138"/>
      <c r="C117" s="139"/>
      <c r="D117" s="140"/>
      <c r="E117" s="141"/>
      <c r="G117" s="138"/>
      <c r="H117" s="139"/>
      <c r="I117" s="140"/>
      <c r="J117" s="141"/>
      <c r="L117" s="138"/>
      <c r="M117" s="139"/>
      <c r="N117" s="140"/>
      <c r="O117" s="141"/>
      <c r="Q117" s="138"/>
      <c r="R117" s="139"/>
      <c r="S117" s="140"/>
      <c r="T117" s="141"/>
    </row>
    <row r="118" spans="2:20" ht="12" customHeight="1" x14ac:dyDescent="0.15">
      <c r="B118" s="14" t="s">
        <v>386</v>
      </c>
      <c r="C118" s="18">
        <v>600</v>
      </c>
      <c r="D118" s="139"/>
      <c r="E118" s="142"/>
      <c r="G118" s="14" t="s">
        <v>386</v>
      </c>
      <c r="H118" s="18">
        <v>300</v>
      </c>
      <c r="I118" s="139"/>
      <c r="J118" s="142"/>
      <c r="L118" s="14" t="s">
        <v>386</v>
      </c>
      <c r="M118" s="18">
        <v>200</v>
      </c>
      <c r="N118" s="139"/>
      <c r="O118" s="142"/>
      <c r="Q118" s="14" t="s">
        <v>386</v>
      </c>
      <c r="R118" s="18">
        <v>300</v>
      </c>
      <c r="S118" s="139"/>
      <c r="T118" s="142"/>
    </row>
    <row r="119" spans="2:20" ht="12" customHeight="1" x14ac:dyDescent="0.15">
      <c r="B119" s="143" t="s">
        <v>844</v>
      </c>
      <c r="C119" s="144"/>
      <c r="D119" s="144"/>
      <c r="E119" s="145"/>
      <c r="G119" s="143" t="s">
        <v>479</v>
      </c>
      <c r="H119" s="144"/>
      <c r="I119" s="144"/>
      <c r="J119" s="145"/>
      <c r="L119" s="143" t="s">
        <v>479</v>
      </c>
      <c r="M119" s="144"/>
      <c r="N119" s="144"/>
      <c r="O119" s="145"/>
      <c r="Q119" s="143" t="s">
        <v>479</v>
      </c>
      <c r="R119" s="144"/>
      <c r="S119" s="144"/>
      <c r="T119" s="145"/>
    </row>
    <row r="120" spans="2:20" ht="12" customHeight="1" x14ac:dyDescent="0.15">
      <c r="B120" s="146"/>
      <c r="C120" s="147"/>
      <c r="D120" s="147"/>
      <c r="E120" s="148"/>
      <c r="G120" s="146"/>
      <c r="H120" s="147"/>
      <c r="I120" s="147"/>
      <c r="J120" s="148"/>
      <c r="L120" s="146"/>
      <c r="M120" s="147"/>
      <c r="N120" s="147"/>
      <c r="O120" s="148"/>
      <c r="Q120" s="146"/>
      <c r="R120" s="147"/>
      <c r="S120" s="147"/>
      <c r="T120" s="148"/>
    </row>
    <row r="121" spans="2:20" ht="12" customHeight="1" x14ac:dyDescent="0.15">
      <c r="B121" s="146"/>
      <c r="C121" s="147"/>
      <c r="D121" s="147"/>
      <c r="E121" s="148"/>
      <c r="G121" s="146"/>
      <c r="H121" s="147"/>
      <c r="I121" s="147"/>
      <c r="J121" s="148"/>
      <c r="L121" s="146"/>
      <c r="M121" s="147"/>
      <c r="N121" s="147"/>
      <c r="O121" s="148"/>
      <c r="Q121" s="146"/>
      <c r="R121" s="147"/>
      <c r="S121" s="147"/>
      <c r="T121" s="148"/>
    </row>
    <row r="122" spans="2:20" ht="12" customHeight="1" x14ac:dyDescent="0.15">
      <c r="B122" s="146"/>
      <c r="C122" s="147"/>
      <c r="D122" s="147"/>
      <c r="E122" s="148"/>
      <c r="G122" s="146"/>
      <c r="H122" s="147"/>
      <c r="I122" s="147"/>
      <c r="J122" s="148"/>
      <c r="L122" s="146"/>
      <c r="M122" s="147"/>
      <c r="N122" s="147"/>
      <c r="O122" s="148"/>
      <c r="Q122" s="146"/>
      <c r="R122" s="147"/>
      <c r="S122" s="147"/>
      <c r="T122" s="148"/>
    </row>
    <row r="123" spans="2:20" ht="12" customHeight="1" x14ac:dyDescent="0.15">
      <c r="B123" s="146"/>
      <c r="C123" s="147"/>
      <c r="D123" s="147"/>
      <c r="E123" s="148"/>
      <c r="G123" s="146"/>
      <c r="H123" s="147"/>
      <c r="I123" s="147"/>
      <c r="J123" s="148"/>
      <c r="L123" s="146"/>
      <c r="M123" s="147"/>
      <c r="N123" s="147"/>
      <c r="O123" s="148"/>
      <c r="Q123" s="146"/>
      <c r="R123" s="147"/>
      <c r="S123" s="147"/>
      <c r="T123" s="148"/>
    </row>
    <row r="124" spans="2:20" ht="12" customHeight="1" x14ac:dyDescent="0.15">
      <c r="B124" s="146"/>
      <c r="C124" s="147"/>
      <c r="D124" s="147"/>
      <c r="E124" s="148"/>
      <c r="G124" s="146"/>
      <c r="H124" s="147"/>
      <c r="I124" s="147"/>
      <c r="J124" s="148"/>
      <c r="L124" s="146"/>
      <c r="M124" s="147"/>
      <c r="N124" s="147"/>
      <c r="O124" s="148"/>
      <c r="Q124" s="146"/>
      <c r="R124" s="147"/>
      <c r="S124" s="147"/>
      <c r="T124" s="148"/>
    </row>
    <row r="125" spans="2:20" ht="12" customHeight="1" x14ac:dyDescent="0.15">
      <c r="B125" s="146"/>
      <c r="C125" s="147"/>
      <c r="D125" s="147"/>
      <c r="E125" s="148"/>
      <c r="G125" s="146"/>
      <c r="H125" s="147"/>
      <c r="I125" s="147"/>
      <c r="J125" s="148"/>
      <c r="L125" s="146"/>
      <c r="M125" s="147"/>
      <c r="N125" s="147"/>
      <c r="O125" s="148"/>
      <c r="Q125" s="146"/>
      <c r="R125" s="147"/>
      <c r="S125" s="147"/>
      <c r="T125" s="148"/>
    </row>
    <row r="126" spans="2:20" ht="12" customHeight="1" x14ac:dyDescent="0.15">
      <c r="B126" s="146"/>
      <c r="C126" s="147"/>
      <c r="D126" s="147"/>
      <c r="E126" s="148"/>
      <c r="G126" s="146"/>
      <c r="H126" s="147"/>
      <c r="I126" s="147"/>
      <c r="J126" s="148"/>
      <c r="L126" s="146"/>
      <c r="M126" s="147"/>
      <c r="N126" s="147"/>
      <c r="O126" s="148"/>
      <c r="Q126" s="146"/>
      <c r="R126" s="147"/>
      <c r="S126" s="147"/>
      <c r="T126" s="148"/>
    </row>
    <row r="127" spans="2:20" ht="12" customHeight="1" x14ac:dyDescent="0.15">
      <c r="B127" s="146"/>
      <c r="C127" s="147"/>
      <c r="D127" s="147"/>
      <c r="E127" s="148"/>
      <c r="G127" s="146"/>
      <c r="H127" s="147"/>
      <c r="I127" s="147"/>
      <c r="J127" s="148"/>
      <c r="L127" s="146"/>
      <c r="M127" s="147"/>
      <c r="N127" s="147"/>
      <c r="O127" s="148"/>
      <c r="Q127" s="146"/>
      <c r="R127" s="147"/>
      <c r="S127" s="147"/>
      <c r="T127" s="148"/>
    </row>
    <row r="128" spans="2:20" ht="12" customHeight="1" x14ac:dyDescent="0.15">
      <c r="B128" s="146"/>
      <c r="C128" s="147"/>
      <c r="D128" s="147"/>
      <c r="E128" s="148"/>
      <c r="G128" s="146"/>
      <c r="H128" s="147"/>
      <c r="I128" s="147"/>
      <c r="J128" s="148"/>
      <c r="L128" s="146"/>
      <c r="M128" s="147"/>
      <c r="N128" s="147"/>
      <c r="O128" s="148"/>
      <c r="Q128" s="146"/>
      <c r="R128" s="147"/>
      <c r="S128" s="147"/>
      <c r="T128" s="148"/>
    </row>
    <row r="129" spans="2:20" ht="12" customHeight="1" x14ac:dyDescent="0.15">
      <c r="B129" s="155" t="s">
        <v>845</v>
      </c>
      <c r="C129" s="156"/>
      <c r="D129" s="156"/>
      <c r="E129" s="157"/>
      <c r="G129" s="155" t="s">
        <v>596</v>
      </c>
      <c r="H129" s="156"/>
      <c r="I129" s="156"/>
      <c r="J129" s="157"/>
      <c r="L129" s="155" t="s">
        <v>730</v>
      </c>
      <c r="M129" s="156"/>
      <c r="N129" s="156"/>
      <c r="O129" s="157"/>
      <c r="Q129" s="155" t="s">
        <v>846</v>
      </c>
      <c r="R129" s="156"/>
      <c r="S129" s="156"/>
      <c r="T129" s="157"/>
    </row>
    <row r="132" spans="2:20" ht="12" customHeight="1" x14ac:dyDescent="0.15">
      <c r="B132" s="2" t="s">
        <v>364</v>
      </c>
      <c r="C132" s="3" t="s">
        <v>307</v>
      </c>
      <c r="D132" s="4" t="s">
        <v>365</v>
      </c>
      <c r="E132" s="5" t="str">
        <f>E133</f>
        <v>镰刀</v>
      </c>
      <c r="G132" s="2" t="s">
        <v>364</v>
      </c>
      <c r="H132" s="3" t="s">
        <v>303</v>
      </c>
      <c r="I132" s="4" t="s">
        <v>365</v>
      </c>
      <c r="J132" s="5" t="str">
        <f>J133</f>
        <v>矛枪</v>
      </c>
      <c r="L132" s="2" t="s">
        <v>364</v>
      </c>
      <c r="M132" s="3" t="s">
        <v>228</v>
      </c>
      <c r="N132" s="4" t="s">
        <v>365</v>
      </c>
      <c r="O132" s="5" t="str">
        <f>O133</f>
        <v>镰刀</v>
      </c>
      <c r="Q132" s="2" t="s">
        <v>364</v>
      </c>
      <c r="R132" s="3" t="s">
        <v>295</v>
      </c>
      <c r="S132" s="4" t="s">
        <v>365</v>
      </c>
      <c r="T132" s="5" t="str">
        <f>T133</f>
        <v>镰刀</v>
      </c>
    </row>
    <row r="133" spans="2:20" ht="12" customHeight="1" x14ac:dyDescent="0.15">
      <c r="B133" s="6" t="s">
        <v>366</v>
      </c>
      <c r="C133" s="7" t="s">
        <v>367</v>
      </c>
      <c r="D133" s="7" t="s">
        <v>423</v>
      </c>
      <c r="E133" s="8" t="s">
        <v>785</v>
      </c>
      <c r="G133" s="6" t="s">
        <v>366</v>
      </c>
      <c r="H133" s="7" t="s">
        <v>367</v>
      </c>
      <c r="I133" s="7" t="s">
        <v>423</v>
      </c>
      <c r="J133" s="8" t="s">
        <v>784</v>
      </c>
      <c r="L133" s="6" t="s">
        <v>366</v>
      </c>
      <c r="M133" s="7" t="s">
        <v>367</v>
      </c>
      <c r="N133" s="7" t="s">
        <v>423</v>
      </c>
      <c r="O133" s="8" t="s">
        <v>785</v>
      </c>
      <c r="Q133" s="6" t="s">
        <v>366</v>
      </c>
      <c r="R133" s="7" t="s">
        <v>367</v>
      </c>
      <c r="S133" s="7" t="s">
        <v>423</v>
      </c>
      <c r="T133" s="8" t="s">
        <v>785</v>
      </c>
    </row>
    <row r="134" spans="2:20" ht="12" customHeight="1" x14ac:dyDescent="0.15">
      <c r="B134" s="6" t="s">
        <v>370</v>
      </c>
      <c r="C134" s="9" t="str">
        <f>IF(E134/10&lt;1,"",E134/10&amp;"D5")&amp;IF(E135/5&lt;1,"","+"&amp;INT(E135/5))</f>
        <v>25D5+30</v>
      </c>
      <c r="D134" s="10" t="s">
        <v>371</v>
      </c>
      <c r="E134" s="11">
        <v>250</v>
      </c>
      <c r="G134" s="6" t="s">
        <v>370</v>
      </c>
      <c r="H134" s="9" t="str">
        <f>IF(J134/10&lt;1,"",J134/10&amp;"D5")&amp;IF(J135/5&lt;1,"","+"&amp;INT(J135/5))</f>
        <v>40D5+80</v>
      </c>
      <c r="I134" s="10" t="s">
        <v>371</v>
      </c>
      <c r="J134" s="11">
        <v>400</v>
      </c>
      <c r="L134" s="6" t="s">
        <v>370</v>
      </c>
      <c r="M134" s="9" t="str">
        <f>IF(O134/10&lt;1,"",O134/10&amp;"D5")&amp;IF(O135/5&lt;1,"","+"&amp;INT(O135/5))</f>
        <v>25D5+20</v>
      </c>
      <c r="N134" s="10" t="s">
        <v>371</v>
      </c>
      <c r="O134" s="11">
        <v>250</v>
      </c>
      <c r="Q134" s="6" t="s">
        <v>370</v>
      </c>
      <c r="R134" s="9" t="str">
        <f>IF(T134/10&lt;1,"",T134/10&amp;"D5")&amp;IF(T135/5&lt;1,"","+"&amp;INT(T135/5))</f>
        <v>50D5+20</v>
      </c>
      <c r="S134" s="10" t="s">
        <v>371</v>
      </c>
      <c r="T134" s="11">
        <v>500</v>
      </c>
    </row>
    <row r="135" spans="2:20" ht="12" customHeight="1" x14ac:dyDescent="0.15">
      <c r="B135" s="6" t="s">
        <v>372</v>
      </c>
      <c r="C135" s="12" t="str">
        <f>LOOKUP(C136,{0,201,401,601,901,1201,1501;"黑色","绿色","蓝色","紫色","红色","橙色","金色"})</f>
        <v>橙色</v>
      </c>
      <c r="D135" s="10" t="s">
        <v>373</v>
      </c>
      <c r="E135" s="13">
        <v>150</v>
      </c>
      <c r="G135" s="6" t="s">
        <v>372</v>
      </c>
      <c r="H135" s="12" t="str">
        <f>LOOKUP(H136,{0,201,401,601,901,1201,1501;"黑色","绿色","蓝色","紫色","红色","橙色","金色"})</f>
        <v>红色</v>
      </c>
      <c r="I135" s="10" t="s">
        <v>373</v>
      </c>
      <c r="J135" s="13">
        <v>400</v>
      </c>
      <c r="L135" s="6" t="s">
        <v>372</v>
      </c>
      <c r="M135" s="12" t="str">
        <f>LOOKUP(M136,{0,201,401,601,901,1201,1501;"黑色","绿色","蓝色","紫色","红色","橙色","金色"})</f>
        <v>蓝色</v>
      </c>
      <c r="N135" s="10" t="s">
        <v>373</v>
      </c>
      <c r="O135" s="13">
        <v>100</v>
      </c>
      <c r="Q135" s="6" t="s">
        <v>372</v>
      </c>
      <c r="R135" s="12" t="str">
        <f>LOOKUP(R136,{0,201,401,601,901,1201,1501;"黑色","绿色","蓝色","紫色","红色","橙色","金色"})</f>
        <v>红色</v>
      </c>
      <c r="S135" s="10" t="s">
        <v>373</v>
      </c>
      <c r="T135" s="13">
        <v>100</v>
      </c>
    </row>
    <row r="136" spans="2:20" ht="12" customHeight="1" x14ac:dyDescent="0.15">
      <c r="B136" s="6" t="s">
        <v>374</v>
      </c>
      <c r="C136" s="12">
        <f>C144+E134</f>
        <v>1350</v>
      </c>
      <c r="D136" s="10" t="s">
        <v>375</v>
      </c>
      <c r="E136" s="13">
        <v>10</v>
      </c>
      <c r="G136" s="6" t="s">
        <v>374</v>
      </c>
      <c r="H136" s="12">
        <f>H144+J134</f>
        <v>1200</v>
      </c>
      <c r="I136" s="10" t="s">
        <v>375</v>
      </c>
      <c r="J136" s="13">
        <v>10</v>
      </c>
      <c r="L136" s="6" t="s">
        <v>374</v>
      </c>
      <c r="M136" s="12">
        <f>M144+O134</f>
        <v>550</v>
      </c>
      <c r="N136" s="10" t="s">
        <v>375</v>
      </c>
      <c r="O136" s="13">
        <v>18</v>
      </c>
      <c r="Q136" s="6" t="s">
        <v>374</v>
      </c>
      <c r="R136" s="12">
        <f>R144+T134</f>
        <v>1000</v>
      </c>
      <c r="S136" s="10" t="s">
        <v>375</v>
      </c>
      <c r="T136" s="13">
        <v>10</v>
      </c>
    </row>
    <row r="137" spans="2:20" ht="12" customHeight="1" x14ac:dyDescent="0.15">
      <c r="B137" s="14" t="s">
        <v>376</v>
      </c>
      <c r="C137" s="15">
        <f>C136*20</f>
        <v>27000</v>
      </c>
      <c r="D137" s="16" t="s">
        <v>377</v>
      </c>
      <c r="E137" s="17">
        <f>C136</f>
        <v>1350</v>
      </c>
      <c r="G137" s="14" t="s">
        <v>376</v>
      </c>
      <c r="H137" s="15">
        <f>H136*20</f>
        <v>24000</v>
      </c>
      <c r="I137" s="16" t="s">
        <v>377</v>
      </c>
      <c r="J137" s="17">
        <f>H136</f>
        <v>1200</v>
      </c>
      <c r="L137" s="14" t="s">
        <v>376</v>
      </c>
      <c r="M137" s="15">
        <f>M136*20</f>
        <v>11000</v>
      </c>
      <c r="N137" s="16" t="s">
        <v>377</v>
      </c>
      <c r="O137" s="17">
        <f>M136</f>
        <v>550</v>
      </c>
      <c r="Q137" s="14" t="s">
        <v>376</v>
      </c>
      <c r="R137" s="15">
        <f>R136*20</f>
        <v>20000</v>
      </c>
      <c r="S137" s="16" t="s">
        <v>377</v>
      </c>
      <c r="T137" s="17">
        <f>R136</f>
        <v>1000</v>
      </c>
    </row>
    <row r="138" spans="2:20" ht="12" customHeight="1" x14ac:dyDescent="0.15">
      <c r="B138" s="136" t="s">
        <v>847</v>
      </c>
      <c r="C138" s="137"/>
      <c r="D138" s="140" t="s">
        <v>848</v>
      </c>
      <c r="E138" s="141"/>
      <c r="G138" s="136" t="s">
        <v>849</v>
      </c>
      <c r="H138" s="137"/>
      <c r="I138" s="140" t="s">
        <v>850</v>
      </c>
      <c r="J138" s="141"/>
      <c r="L138" s="136" t="s">
        <v>851</v>
      </c>
      <c r="M138" s="137"/>
      <c r="N138" s="140" t="s">
        <v>852</v>
      </c>
      <c r="O138" s="141"/>
      <c r="Q138" s="136" t="s">
        <v>853</v>
      </c>
      <c r="R138" s="137"/>
      <c r="S138" s="140" t="s">
        <v>848</v>
      </c>
      <c r="T138" s="141"/>
    </row>
    <row r="139" spans="2:20" ht="12" customHeight="1" x14ac:dyDescent="0.15">
      <c r="B139" s="136"/>
      <c r="C139" s="137"/>
      <c r="D139" s="140"/>
      <c r="E139" s="141"/>
      <c r="G139" s="136"/>
      <c r="H139" s="137"/>
      <c r="I139" s="140"/>
      <c r="J139" s="141"/>
      <c r="L139" s="136"/>
      <c r="M139" s="137"/>
      <c r="N139" s="140"/>
      <c r="O139" s="141"/>
      <c r="Q139" s="136"/>
      <c r="R139" s="137"/>
      <c r="S139" s="140"/>
      <c r="T139" s="141"/>
    </row>
    <row r="140" spans="2:20" ht="12" customHeight="1" x14ac:dyDescent="0.15">
      <c r="B140" s="136"/>
      <c r="C140" s="137"/>
      <c r="D140" s="140"/>
      <c r="E140" s="141"/>
      <c r="G140" s="136"/>
      <c r="H140" s="137"/>
      <c r="I140" s="140"/>
      <c r="J140" s="141"/>
      <c r="L140" s="136"/>
      <c r="M140" s="137"/>
      <c r="N140" s="140"/>
      <c r="O140" s="141"/>
      <c r="Q140" s="136"/>
      <c r="R140" s="137"/>
      <c r="S140" s="140"/>
      <c r="T140" s="141"/>
    </row>
    <row r="141" spans="2:20" ht="12" customHeight="1" x14ac:dyDescent="0.15">
      <c r="B141" s="136"/>
      <c r="C141" s="137"/>
      <c r="D141" s="140"/>
      <c r="E141" s="141"/>
      <c r="G141" s="136"/>
      <c r="H141" s="137"/>
      <c r="I141" s="140"/>
      <c r="J141" s="141"/>
      <c r="L141" s="136"/>
      <c r="M141" s="137"/>
      <c r="N141" s="140"/>
      <c r="O141" s="141"/>
      <c r="Q141" s="136"/>
      <c r="R141" s="137"/>
      <c r="S141" s="140"/>
      <c r="T141" s="141"/>
    </row>
    <row r="142" spans="2:20" ht="12" customHeight="1" x14ac:dyDescent="0.15">
      <c r="B142" s="136"/>
      <c r="C142" s="137"/>
      <c r="D142" s="140"/>
      <c r="E142" s="141"/>
      <c r="G142" s="136"/>
      <c r="H142" s="137"/>
      <c r="I142" s="140"/>
      <c r="J142" s="141"/>
      <c r="L142" s="136"/>
      <c r="M142" s="137"/>
      <c r="N142" s="140"/>
      <c r="O142" s="141"/>
      <c r="Q142" s="136"/>
      <c r="R142" s="137"/>
      <c r="S142" s="140"/>
      <c r="T142" s="141"/>
    </row>
    <row r="143" spans="2:20" ht="12" customHeight="1" x14ac:dyDescent="0.15">
      <c r="B143" s="138"/>
      <c r="C143" s="139"/>
      <c r="D143" s="140"/>
      <c r="E143" s="141"/>
      <c r="G143" s="138"/>
      <c r="H143" s="139"/>
      <c r="I143" s="140"/>
      <c r="J143" s="141"/>
      <c r="L143" s="138"/>
      <c r="M143" s="139"/>
      <c r="N143" s="140"/>
      <c r="O143" s="141"/>
      <c r="Q143" s="138"/>
      <c r="R143" s="139"/>
      <c r="S143" s="140"/>
      <c r="T143" s="141"/>
    </row>
    <row r="144" spans="2:20" ht="12" customHeight="1" x14ac:dyDescent="0.15">
      <c r="B144" s="14" t="s">
        <v>386</v>
      </c>
      <c r="C144" s="18">
        <v>1100</v>
      </c>
      <c r="D144" s="139"/>
      <c r="E144" s="142"/>
      <c r="G144" s="14" t="s">
        <v>386</v>
      </c>
      <c r="H144" s="18">
        <v>800</v>
      </c>
      <c r="I144" s="139"/>
      <c r="J144" s="142"/>
      <c r="L144" s="14" t="s">
        <v>386</v>
      </c>
      <c r="M144" s="18">
        <v>300</v>
      </c>
      <c r="N144" s="139"/>
      <c r="O144" s="142"/>
      <c r="Q144" s="14" t="s">
        <v>386</v>
      </c>
      <c r="R144" s="18">
        <v>500</v>
      </c>
      <c r="S144" s="139"/>
      <c r="T144" s="142"/>
    </row>
    <row r="145" spans="2:20" ht="12" customHeight="1" x14ac:dyDescent="0.15">
      <c r="B145" s="143" t="s">
        <v>854</v>
      </c>
      <c r="C145" s="144"/>
      <c r="D145" s="144"/>
      <c r="E145" s="145"/>
      <c r="G145" s="143" t="s">
        <v>855</v>
      </c>
      <c r="H145" s="144"/>
      <c r="I145" s="144"/>
      <c r="J145" s="145"/>
      <c r="L145" s="143" t="s">
        <v>479</v>
      </c>
      <c r="M145" s="144"/>
      <c r="N145" s="144"/>
      <c r="O145" s="145"/>
      <c r="Q145" s="143" t="s">
        <v>479</v>
      </c>
      <c r="R145" s="144"/>
      <c r="S145" s="144"/>
      <c r="T145" s="145"/>
    </row>
    <row r="146" spans="2:20" ht="12" customHeight="1" x14ac:dyDescent="0.15">
      <c r="B146" s="146"/>
      <c r="C146" s="147"/>
      <c r="D146" s="147"/>
      <c r="E146" s="148"/>
      <c r="G146" s="146"/>
      <c r="H146" s="147"/>
      <c r="I146" s="147"/>
      <c r="J146" s="148"/>
      <c r="L146" s="146"/>
      <c r="M146" s="147"/>
      <c r="N146" s="147"/>
      <c r="O146" s="148"/>
      <c r="Q146" s="146"/>
      <c r="R146" s="147"/>
      <c r="S146" s="147"/>
      <c r="T146" s="148"/>
    </row>
    <row r="147" spans="2:20" ht="12" customHeight="1" x14ac:dyDescent="0.15">
      <c r="B147" s="146"/>
      <c r="C147" s="147"/>
      <c r="D147" s="147"/>
      <c r="E147" s="148"/>
      <c r="G147" s="146"/>
      <c r="H147" s="147"/>
      <c r="I147" s="147"/>
      <c r="J147" s="148"/>
      <c r="L147" s="146"/>
      <c r="M147" s="147"/>
      <c r="N147" s="147"/>
      <c r="O147" s="148"/>
      <c r="Q147" s="146"/>
      <c r="R147" s="147"/>
      <c r="S147" s="147"/>
      <c r="T147" s="148"/>
    </row>
    <row r="148" spans="2:20" ht="12" customHeight="1" x14ac:dyDescent="0.15">
      <c r="B148" s="146"/>
      <c r="C148" s="147"/>
      <c r="D148" s="147"/>
      <c r="E148" s="148"/>
      <c r="G148" s="146"/>
      <c r="H148" s="147"/>
      <c r="I148" s="147"/>
      <c r="J148" s="148"/>
      <c r="L148" s="146"/>
      <c r="M148" s="147"/>
      <c r="N148" s="147"/>
      <c r="O148" s="148"/>
      <c r="Q148" s="146"/>
      <c r="R148" s="147"/>
      <c r="S148" s="147"/>
      <c r="T148" s="148"/>
    </row>
    <row r="149" spans="2:20" ht="12" customHeight="1" x14ac:dyDescent="0.15">
      <c r="B149" s="146"/>
      <c r="C149" s="147"/>
      <c r="D149" s="147"/>
      <c r="E149" s="148"/>
      <c r="G149" s="146"/>
      <c r="H149" s="147"/>
      <c r="I149" s="147"/>
      <c r="J149" s="148"/>
      <c r="L149" s="146"/>
      <c r="M149" s="147"/>
      <c r="N149" s="147"/>
      <c r="O149" s="148"/>
      <c r="Q149" s="146"/>
      <c r="R149" s="147"/>
      <c r="S149" s="147"/>
      <c r="T149" s="148"/>
    </row>
    <row r="150" spans="2:20" ht="12" customHeight="1" x14ac:dyDescent="0.15">
      <c r="B150" s="146"/>
      <c r="C150" s="147"/>
      <c r="D150" s="147"/>
      <c r="E150" s="148"/>
      <c r="G150" s="146"/>
      <c r="H150" s="147"/>
      <c r="I150" s="147"/>
      <c r="J150" s="148"/>
      <c r="L150" s="146"/>
      <c r="M150" s="147"/>
      <c r="N150" s="147"/>
      <c r="O150" s="148"/>
      <c r="Q150" s="146"/>
      <c r="R150" s="147"/>
      <c r="S150" s="147"/>
      <c r="T150" s="148"/>
    </row>
    <row r="151" spans="2:20" ht="12" customHeight="1" x14ac:dyDescent="0.15">
      <c r="B151" s="146"/>
      <c r="C151" s="147"/>
      <c r="D151" s="147"/>
      <c r="E151" s="148"/>
      <c r="G151" s="146"/>
      <c r="H151" s="147"/>
      <c r="I151" s="147"/>
      <c r="J151" s="148"/>
      <c r="L151" s="146"/>
      <c r="M151" s="147"/>
      <c r="N151" s="147"/>
      <c r="O151" s="148"/>
      <c r="Q151" s="146"/>
      <c r="R151" s="147"/>
      <c r="S151" s="147"/>
      <c r="T151" s="148"/>
    </row>
    <row r="152" spans="2:20" ht="12" customHeight="1" x14ac:dyDescent="0.15">
      <c r="B152" s="146"/>
      <c r="C152" s="147"/>
      <c r="D152" s="147"/>
      <c r="E152" s="148"/>
      <c r="G152" s="146"/>
      <c r="H152" s="147"/>
      <c r="I152" s="147"/>
      <c r="J152" s="148"/>
      <c r="L152" s="146"/>
      <c r="M152" s="147"/>
      <c r="N152" s="147"/>
      <c r="O152" s="148"/>
      <c r="Q152" s="146"/>
      <c r="R152" s="147"/>
      <c r="S152" s="147"/>
      <c r="T152" s="148"/>
    </row>
    <row r="153" spans="2:20" ht="12" customHeight="1" x14ac:dyDescent="0.15">
      <c r="B153" s="146"/>
      <c r="C153" s="147"/>
      <c r="D153" s="147"/>
      <c r="E153" s="148"/>
      <c r="G153" s="146"/>
      <c r="H153" s="147"/>
      <c r="I153" s="147"/>
      <c r="J153" s="148"/>
      <c r="L153" s="146"/>
      <c r="M153" s="147"/>
      <c r="N153" s="147"/>
      <c r="O153" s="148"/>
      <c r="Q153" s="146"/>
      <c r="R153" s="147"/>
      <c r="S153" s="147"/>
      <c r="T153" s="148"/>
    </row>
    <row r="154" spans="2:20" ht="12" customHeight="1" x14ac:dyDescent="0.15">
      <c r="B154" s="146"/>
      <c r="C154" s="147"/>
      <c r="D154" s="147"/>
      <c r="E154" s="148"/>
      <c r="G154" s="146"/>
      <c r="H154" s="147"/>
      <c r="I154" s="147"/>
      <c r="J154" s="148"/>
      <c r="L154" s="146"/>
      <c r="M154" s="147"/>
      <c r="N154" s="147"/>
      <c r="O154" s="148"/>
      <c r="Q154" s="146"/>
      <c r="R154" s="147"/>
      <c r="S154" s="147"/>
      <c r="T154" s="148"/>
    </row>
    <row r="155" spans="2:20" ht="12" customHeight="1" x14ac:dyDescent="0.15">
      <c r="B155" s="155" t="s">
        <v>845</v>
      </c>
      <c r="C155" s="156"/>
      <c r="D155" s="156"/>
      <c r="E155" s="157"/>
      <c r="G155" s="155" t="s">
        <v>609</v>
      </c>
      <c r="H155" s="156"/>
      <c r="I155" s="156"/>
      <c r="J155" s="157"/>
      <c r="L155" s="155" t="s">
        <v>856</v>
      </c>
      <c r="M155" s="156"/>
      <c r="N155" s="156"/>
      <c r="O155" s="157"/>
      <c r="Q155" s="155" t="s">
        <v>845</v>
      </c>
      <c r="R155" s="156"/>
      <c r="S155" s="156"/>
      <c r="T155" s="157"/>
    </row>
    <row r="158" spans="2:20" ht="12" customHeight="1" x14ac:dyDescent="0.15">
      <c r="B158" s="2" t="s">
        <v>364</v>
      </c>
      <c r="C158" s="3" t="s">
        <v>245</v>
      </c>
      <c r="D158" s="4" t="s">
        <v>365</v>
      </c>
      <c r="E158" s="5" t="str">
        <f>E159</f>
        <v>骑枪</v>
      </c>
      <c r="G158" s="2" t="s">
        <v>364</v>
      </c>
      <c r="H158" s="3" t="s">
        <v>162</v>
      </c>
      <c r="I158" s="4" t="s">
        <v>365</v>
      </c>
      <c r="J158" s="5" t="str">
        <f>J159</f>
        <v>矛枪</v>
      </c>
      <c r="L158" s="2" t="s">
        <v>364</v>
      </c>
      <c r="M158" s="3" t="s">
        <v>315</v>
      </c>
      <c r="N158" s="4" t="s">
        <v>365</v>
      </c>
      <c r="O158" s="5" t="str">
        <f>O159</f>
        <v>枪</v>
      </c>
      <c r="Q158" s="2" t="s">
        <v>364</v>
      </c>
      <c r="R158" s="3" t="s">
        <v>124</v>
      </c>
      <c r="S158" s="4" t="s">
        <v>365</v>
      </c>
      <c r="T158" s="5" t="str">
        <f>T159</f>
        <v>矛枪</v>
      </c>
    </row>
    <row r="159" spans="2:20" ht="12" customHeight="1" x14ac:dyDescent="0.15">
      <c r="B159" s="6" t="s">
        <v>366</v>
      </c>
      <c r="C159" s="7" t="s">
        <v>367</v>
      </c>
      <c r="D159" s="7" t="s">
        <v>423</v>
      </c>
      <c r="E159" s="8" t="s">
        <v>857</v>
      </c>
      <c r="G159" s="6" t="s">
        <v>366</v>
      </c>
      <c r="H159" s="7" t="s">
        <v>367</v>
      </c>
      <c r="I159" s="7" t="s">
        <v>423</v>
      </c>
      <c r="J159" s="8" t="s">
        <v>784</v>
      </c>
      <c r="L159" s="6" t="s">
        <v>366</v>
      </c>
      <c r="M159" s="7" t="s">
        <v>367</v>
      </c>
      <c r="N159" s="7" t="s">
        <v>423</v>
      </c>
      <c r="O159" s="8" t="s">
        <v>858</v>
      </c>
      <c r="Q159" s="6" t="s">
        <v>366</v>
      </c>
      <c r="R159" s="7" t="s">
        <v>367</v>
      </c>
      <c r="S159" s="7" t="s">
        <v>423</v>
      </c>
      <c r="T159" s="8" t="s">
        <v>784</v>
      </c>
    </row>
    <row r="160" spans="2:20" ht="12" customHeight="1" x14ac:dyDescent="0.15">
      <c r="B160" s="6" t="s">
        <v>370</v>
      </c>
      <c r="C160" s="9" t="str">
        <f>IF(E160/10&lt;1,"",E160/10&amp;"D5")&amp;IF(E161/5&lt;1,"","+"&amp;INT(E161/5))</f>
        <v>50D5+80</v>
      </c>
      <c r="D160" s="10" t="s">
        <v>371</v>
      </c>
      <c r="E160" s="11">
        <v>500</v>
      </c>
      <c r="G160" s="6" t="s">
        <v>370</v>
      </c>
      <c r="H160" s="9" t="str">
        <f>IF(J160/10&lt;1,"",J160/10&amp;"D5")&amp;IF(J161/5&lt;1,"","+"&amp;INT(J161/5))</f>
        <v>30D5+40</v>
      </c>
      <c r="I160" s="10" t="s">
        <v>371</v>
      </c>
      <c r="J160" s="11">
        <v>300</v>
      </c>
      <c r="L160" s="6" t="s">
        <v>370</v>
      </c>
      <c r="M160" s="99" t="str">
        <f>IF(O160/10&lt;1,"",O160/10+30&amp;"D5")&amp;IF(O161/5&lt;1,"","+"&amp;INT(O161/5))</f>
        <v>80D5+200</v>
      </c>
      <c r="N160" s="10" t="s">
        <v>371</v>
      </c>
      <c r="O160" s="11">
        <v>500</v>
      </c>
      <c r="Q160" s="6" t="s">
        <v>370</v>
      </c>
      <c r="R160" s="9" t="str">
        <f>IF(T160/10&lt;1,"",T160/10&amp;"D5")&amp;IF(T161/5&lt;1,"","+"&amp;INT(T161/5))</f>
        <v>5D5+20</v>
      </c>
      <c r="S160" s="10" t="s">
        <v>371</v>
      </c>
      <c r="T160" s="11">
        <v>50</v>
      </c>
    </row>
    <row r="161" spans="2:20" ht="12" customHeight="1" x14ac:dyDescent="0.15">
      <c r="B161" s="6" t="s">
        <v>372</v>
      </c>
      <c r="C161" s="12" t="str">
        <f>LOOKUP(C162,{0,201,401,601,901,1201,1501;"黑色","绿色","蓝色","紫色","红色","橙色","金色"})</f>
        <v>紫色</v>
      </c>
      <c r="D161" s="10" t="s">
        <v>373</v>
      </c>
      <c r="E161" s="13">
        <v>400</v>
      </c>
      <c r="G161" s="6" t="s">
        <v>372</v>
      </c>
      <c r="H161" s="12" t="str">
        <f>LOOKUP(H162,{0,201,401,601,901,1201,1501;"黑色","绿色","蓝色","紫色","红色","橙色","金色"})</f>
        <v>绿色</v>
      </c>
      <c r="I161" s="10" t="s">
        <v>373</v>
      </c>
      <c r="J161" s="13">
        <v>200</v>
      </c>
      <c r="L161" s="6" t="s">
        <v>372</v>
      </c>
      <c r="M161" s="19" t="str">
        <f>LOOKUP(M162,{0,201,401,601,901,1201,1501;"黑色","绿色","蓝色","紫色","红色","橙色","金色"})</f>
        <v>金色</v>
      </c>
      <c r="N161" s="10" t="s">
        <v>373</v>
      </c>
      <c r="O161" s="13">
        <v>1000</v>
      </c>
      <c r="Q161" s="6" t="s">
        <v>372</v>
      </c>
      <c r="R161" s="12" t="str">
        <f>LOOKUP(R162,{0,201,401,601,901,1201,1501;"黑色","绿色","蓝色","紫色","红色","橙色","金色"})</f>
        <v>绿色</v>
      </c>
      <c r="S161" s="10" t="s">
        <v>373</v>
      </c>
      <c r="T161" s="13">
        <v>100</v>
      </c>
    </row>
    <row r="162" spans="2:20" ht="12" customHeight="1" x14ac:dyDescent="0.15">
      <c r="B162" s="6" t="s">
        <v>374</v>
      </c>
      <c r="C162" s="12">
        <f>C170+E160</f>
        <v>650</v>
      </c>
      <c r="D162" s="10" t="s">
        <v>375</v>
      </c>
      <c r="E162" s="13">
        <v>45</v>
      </c>
      <c r="G162" s="6" t="s">
        <v>374</v>
      </c>
      <c r="H162" s="12">
        <f>H170+J160</f>
        <v>400</v>
      </c>
      <c r="I162" s="10" t="s">
        <v>375</v>
      </c>
      <c r="J162" s="13">
        <v>12</v>
      </c>
      <c r="L162" s="6" t="s">
        <v>374</v>
      </c>
      <c r="M162" s="12">
        <f>M170+O160</f>
        <v>2300</v>
      </c>
      <c r="N162" s="10" t="s">
        <v>375</v>
      </c>
      <c r="O162" s="13">
        <v>20</v>
      </c>
      <c r="Q162" s="6" t="s">
        <v>374</v>
      </c>
      <c r="R162" s="12">
        <f>R170+T160</f>
        <v>350</v>
      </c>
      <c r="S162" s="10" t="s">
        <v>375</v>
      </c>
      <c r="T162" s="13">
        <v>8</v>
      </c>
    </row>
    <row r="163" spans="2:20" ht="12" customHeight="1" x14ac:dyDescent="0.15">
      <c r="B163" s="14" t="s">
        <v>376</v>
      </c>
      <c r="C163" s="15">
        <f>C162*20</f>
        <v>13000</v>
      </c>
      <c r="D163" s="16" t="s">
        <v>377</v>
      </c>
      <c r="E163" s="17">
        <f>C162</f>
        <v>650</v>
      </c>
      <c r="G163" s="14" t="s">
        <v>376</v>
      </c>
      <c r="H163" s="15">
        <f>H162*20</f>
        <v>8000</v>
      </c>
      <c r="I163" s="16" t="s">
        <v>377</v>
      </c>
      <c r="J163" s="17">
        <f>H162</f>
        <v>400</v>
      </c>
      <c r="L163" s="14" t="s">
        <v>376</v>
      </c>
      <c r="M163" s="15">
        <f>M162*20</f>
        <v>46000</v>
      </c>
      <c r="N163" s="16" t="s">
        <v>377</v>
      </c>
      <c r="O163" s="17">
        <f>M162</f>
        <v>2300</v>
      </c>
      <c r="Q163" s="14" t="s">
        <v>376</v>
      </c>
      <c r="R163" s="15">
        <f>R162*20</f>
        <v>7000</v>
      </c>
      <c r="S163" s="16" t="s">
        <v>377</v>
      </c>
      <c r="T163" s="17">
        <f>R162</f>
        <v>350</v>
      </c>
    </row>
    <row r="164" spans="2:20" ht="12" customHeight="1" x14ac:dyDescent="0.15">
      <c r="B164" s="136" t="s">
        <v>859</v>
      </c>
      <c r="C164" s="137"/>
      <c r="D164" s="140" t="s">
        <v>860</v>
      </c>
      <c r="E164" s="141"/>
      <c r="G164" s="136" t="s">
        <v>861</v>
      </c>
      <c r="H164" s="137"/>
      <c r="I164" s="140" t="s">
        <v>862</v>
      </c>
      <c r="J164" s="141"/>
      <c r="L164" s="136" t="s">
        <v>863</v>
      </c>
      <c r="M164" s="137"/>
      <c r="N164" s="137" t="s">
        <v>864</v>
      </c>
      <c r="O164" s="141"/>
      <c r="Q164" s="136" t="s">
        <v>865</v>
      </c>
      <c r="R164" s="137"/>
      <c r="S164" s="140" t="s">
        <v>866</v>
      </c>
      <c r="T164" s="141"/>
    </row>
    <row r="165" spans="2:20" ht="12" customHeight="1" x14ac:dyDescent="0.15">
      <c r="B165" s="136"/>
      <c r="C165" s="137"/>
      <c r="D165" s="140"/>
      <c r="E165" s="141"/>
      <c r="G165" s="136"/>
      <c r="H165" s="137"/>
      <c r="I165" s="140"/>
      <c r="J165" s="141"/>
      <c r="L165" s="136"/>
      <c r="M165" s="137"/>
      <c r="N165" s="137"/>
      <c r="O165" s="141"/>
      <c r="Q165" s="136"/>
      <c r="R165" s="137"/>
      <c r="S165" s="140"/>
      <c r="T165" s="141"/>
    </row>
    <row r="166" spans="2:20" ht="12" customHeight="1" x14ac:dyDescent="0.15">
      <c r="B166" s="136"/>
      <c r="C166" s="137"/>
      <c r="D166" s="140"/>
      <c r="E166" s="141"/>
      <c r="G166" s="136"/>
      <c r="H166" s="137"/>
      <c r="I166" s="140"/>
      <c r="J166" s="141"/>
      <c r="L166" s="136"/>
      <c r="M166" s="137"/>
      <c r="N166" s="137"/>
      <c r="O166" s="141"/>
      <c r="Q166" s="136"/>
      <c r="R166" s="137"/>
      <c r="S166" s="140"/>
      <c r="T166" s="141"/>
    </row>
    <row r="167" spans="2:20" ht="12" customHeight="1" x14ac:dyDescent="0.15">
      <c r="B167" s="136"/>
      <c r="C167" s="137"/>
      <c r="D167" s="140"/>
      <c r="E167" s="141"/>
      <c r="G167" s="136"/>
      <c r="H167" s="137"/>
      <c r="I167" s="140"/>
      <c r="J167" s="141"/>
      <c r="L167" s="136"/>
      <c r="M167" s="137"/>
      <c r="N167" s="137"/>
      <c r="O167" s="141"/>
      <c r="Q167" s="136"/>
      <c r="R167" s="137"/>
      <c r="S167" s="140"/>
      <c r="T167" s="141"/>
    </row>
    <row r="168" spans="2:20" ht="12" customHeight="1" x14ac:dyDescent="0.15">
      <c r="B168" s="136"/>
      <c r="C168" s="137"/>
      <c r="D168" s="140"/>
      <c r="E168" s="141"/>
      <c r="G168" s="136"/>
      <c r="H168" s="137"/>
      <c r="I168" s="140"/>
      <c r="J168" s="141"/>
      <c r="L168" s="136"/>
      <c r="M168" s="137"/>
      <c r="N168" s="137"/>
      <c r="O168" s="141"/>
      <c r="Q168" s="136"/>
      <c r="R168" s="137"/>
      <c r="S168" s="140"/>
      <c r="T168" s="141"/>
    </row>
    <row r="169" spans="2:20" ht="12" customHeight="1" x14ac:dyDescent="0.15">
      <c r="B169" s="138"/>
      <c r="C169" s="139"/>
      <c r="D169" s="140"/>
      <c r="E169" s="141"/>
      <c r="G169" s="138"/>
      <c r="H169" s="139"/>
      <c r="I169" s="140"/>
      <c r="J169" s="141"/>
      <c r="L169" s="138"/>
      <c r="M169" s="139"/>
      <c r="N169" s="137"/>
      <c r="O169" s="141"/>
      <c r="Q169" s="138"/>
      <c r="R169" s="139"/>
      <c r="S169" s="140"/>
      <c r="T169" s="141"/>
    </row>
    <row r="170" spans="2:20" ht="12" customHeight="1" x14ac:dyDescent="0.15">
      <c r="B170" s="14" t="s">
        <v>386</v>
      </c>
      <c r="C170" s="18">
        <v>150</v>
      </c>
      <c r="D170" s="139"/>
      <c r="E170" s="142"/>
      <c r="G170" s="14" t="s">
        <v>386</v>
      </c>
      <c r="H170" s="18">
        <v>100</v>
      </c>
      <c r="I170" s="139"/>
      <c r="J170" s="142"/>
      <c r="L170" s="14" t="s">
        <v>386</v>
      </c>
      <c r="M170" s="18">
        <v>1800</v>
      </c>
      <c r="N170" s="139"/>
      <c r="O170" s="142"/>
      <c r="Q170" s="14" t="s">
        <v>386</v>
      </c>
      <c r="R170" s="18">
        <v>300</v>
      </c>
      <c r="S170" s="139"/>
      <c r="T170" s="142"/>
    </row>
    <row r="171" spans="2:20" ht="12" customHeight="1" x14ac:dyDescent="0.15">
      <c r="B171" s="143" t="s">
        <v>867</v>
      </c>
      <c r="C171" s="144"/>
      <c r="D171" s="144"/>
      <c r="E171" s="145"/>
      <c r="G171" s="143" t="s">
        <v>868</v>
      </c>
      <c r="H171" s="144"/>
      <c r="I171" s="144"/>
      <c r="J171" s="145"/>
      <c r="L171" s="143" t="s">
        <v>869</v>
      </c>
      <c r="M171" s="144"/>
      <c r="N171" s="144"/>
      <c r="O171" s="145"/>
      <c r="Q171" s="143" t="s">
        <v>479</v>
      </c>
      <c r="R171" s="144"/>
      <c r="S171" s="144"/>
      <c r="T171" s="145"/>
    </row>
    <row r="172" spans="2:20" ht="12" customHeight="1" x14ac:dyDescent="0.15">
      <c r="B172" s="146"/>
      <c r="C172" s="147"/>
      <c r="D172" s="147"/>
      <c r="E172" s="148"/>
      <c r="G172" s="146"/>
      <c r="H172" s="147"/>
      <c r="I172" s="147"/>
      <c r="J172" s="148"/>
      <c r="L172" s="146"/>
      <c r="M172" s="161"/>
      <c r="N172" s="161"/>
      <c r="O172" s="148"/>
      <c r="Q172" s="146"/>
      <c r="R172" s="147"/>
      <c r="S172" s="147"/>
      <c r="T172" s="148"/>
    </row>
    <row r="173" spans="2:20" ht="12" customHeight="1" x14ac:dyDescent="0.15">
      <c r="B173" s="146"/>
      <c r="C173" s="147"/>
      <c r="D173" s="147"/>
      <c r="E173" s="148"/>
      <c r="G173" s="146"/>
      <c r="H173" s="147"/>
      <c r="I173" s="147"/>
      <c r="J173" s="148"/>
      <c r="L173" s="146"/>
      <c r="M173" s="161"/>
      <c r="N173" s="161"/>
      <c r="O173" s="148"/>
      <c r="Q173" s="146"/>
      <c r="R173" s="147"/>
      <c r="S173" s="147"/>
      <c r="T173" s="148"/>
    </row>
    <row r="174" spans="2:20" ht="12" customHeight="1" x14ac:dyDescent="0.15">
      <c r="B174" s="146"/>
      <c r="C174" s="147"/>
      <c r="D174" s="147"/>
      <c r="E174" s="148"/>
      <c r="G174" s="146"/>
      <c r="H174" s="147"/>
      <c r="I174" s="147"/>
      <c r="J174" s="148"/>
      <c r="L174" s="146"/>
      <c r="M174" s="161"/>
      <c r="N174" s="161"/>
      <c r="O174" s="148"/>
      <c r="Q174" s="146"/>
      <c r="R174" s="147"/>
      <c r="S174" s="147"/>
      <c r="T174" s="148"/>
    </row>
    <row r="175" spans="2:20" ht="12" customHeight="1" x14ac:dyDescent="0.15">
      <c r="B175" s="146"/>
      <c r="C175" s="147"/>
      <c r="D175" s="147"/>
      <c r="E175" s="148"/>
      <c r="G175" s="146"/>
      <c r="H175" s="147"/>
      <c r="I175" s="147"/>
      <c r="J175" s="148"/>
      <c r="L175" s="146"/>
      <c r="M175" s="161"/>
      <c r="N175" s="161"/>
      <c r="O175" s="148"/>
      <c r="Q175" s="146"/>
      <c r="R175" s="147"/>
      <c r="S175" s="147"/>
      <c r="T175" s="148"/>
    </row>
    <row r="176" spans="2:20" ht="12" customHeight="1" x14ac:dyDescent="0.15">
      <c r="B176" s="146"/>
      <c r="C176" s="147"/>
      <c r="D176" s="147"/>
      <c r="E176" s="148"/>
      <c r="G176" s="146"/>
      <c r="H176" s="147"/>
      <c r="I176" s="147"/>
      <c r="J176" s="148"/>
      <c r="L176" s="146"/>
      <c r="M176" s="161"/>
      <c r="N176" s="161"/>
      <c r="O176" s="148"/>
      <c r="Q176" s="146"/>
      <c r="R176" s="147"/>
      <c r="S176" s="147"/>
      <c r="T176" s="148"/>
    </row>
    <row r="177" spans="2:20" ht="12" customHeight="1" x14ac:dyDescent="0.15">
      <c r="B177" s="146"/>
      <c r="C177" s="147"/>
      <c r="D177" s="147"/>
      <c r="E177" s="148"/>
      <c r="G177" s="146"/>
      <c r="H177" s="147"/>
      <c r="I177" s="147"/>
      <c r="J177" s="148"/>
      <c r="L177" s="146"/>
      <c r="M177" s="161"/>
      <c r="N177" s="161"/>
      <c r="O177" s="148"/>
      <c r="Q177" s="146"/>
      <c r="R177" s="147"/>
      <c r="S177" s="147"/>
      <c r="T177" s="148"/>
    </row>
    <row r="178" spans="2:20" ht="12" customHeight="1" x14ac:dyDescent="0.15">
      <c r="B178" s="146"/>
      <c r="C178" s="147"/>
      <c r="D178" s="147"/>
      <c r="E178" s="148"/>
      <c r="G178" s="146"/>
      <c r="H178" s="147"/>
      <c r="I178" s="147"/>
      <c r="J178" s="148"/>
      <c r="L178" s="146"/>
      <c r="M178" s="161"/>
      <c r="N178" s="161"/>
      <c r="O178" s="148"/>
      <c r="Q178" s="146"/>
      <c r="R178" s="147"/>
      <c r="S178" s="147"/>
      <c r="T178" s="148"/>
    </row>
    <row r="179" spans="2:20" ht="12" customHeight="1" x14ac:dyDescent="0.15">
      <c r="B179" s="146"/>
      <c r="C179" s="147"/>
      <c r="D179" s="147"/>
      <c r="E179" s="148"/>
      <c r="G179" s="146"/>
      <c r="H179" s="147"/>
      <c r="I179" s="147"/>
      <c r="J179" s="148"/>
      <c r="L179" s="146"/>
      <c r="M179" s="161"/>
      <c r="N179" s="161"/>
      <c r="O179" s="148"/>
      <c r="Q179" s="146"/>
      <c r="R179" s="147"/>
      <c r="S179" s="147"/>
      <c r="T179" s="148"/>
    </row>
    <row r="180" spans="2:20" ht="12" customHeight="1" x14ac:dyDescent="0.15">
      <c r="B180" s="146"/>
      <c r="C180" s="147"/>
      <c r="D180" s="147"/>
      <c r="E180" s="148"/>
      <c r="G180" s="146"/>
      <c r="H180" s="147"/>
      <c r="I180" s="147"/>
      <c r="J180" s="148"/>
      <c r="L180" s="146"/>
      <c r="M180" s="161"/>
      <c r="N180" s="161"/>
      <c r="O180" s="148"/>
      <c r="Q180" s="146"/>
      <c r="R180" s="147"/>
      <c r="S180" s="147"/>
      <c r="T180" s="148"/>
    </row>
    <row r="181" spans="2:20" ht="12" customHeight="1" x14ac:dyDescent="0.15">
      <c r="B181" s="155" t="s">
        <v>779</v>
      </c>
      <c r="C181" s="156"/>
      <c r="D181" s="156"/>
      <c r="E181" s="157"/>
      <c r="G181" s="155" t="s">
        <v>481</v>
      </c>
      <c r="H181" s="156"/>
      <c r="I181" s="156"/>
      <c r="J181" s="157"/>
      <c r="L181" s="155" t="s">
        <v>870</v>
      </c>
      <c r="M181" s="156"/>
      <c r="N181" s="156"/>
      <c r="O181" s="157"/>
      <c r="Q181" s="155" t="s">
        <v>507</v>
      </c>
      <c r="R181" s="156"/>
      <c r="S181" s="156"/>
      <c r="T181" s="157"/>
    </row>
    <row r="184" spans="2:20" ht="12" customHeight="1" x14ac:dyDescent="0.15">
      <c r="B184" s="2" t="s">
        <v>364</v>
      </c>
      <c r="C184" s="3" t="s">
        <v>137</v>
      </c>
      <c r="D184" s="4" t="s">
        <v>365</v>
      </c>
      <c r="E184" s="5" t="str">
        <f>E185</f>
        <v>矛枪</v>
      </c>
      <c r="G184" s="2" t="s">
        <v>364</v>
      </c>
      <c r="H184" s="3" t="s">
        <v>286</v>
      </c>
      <c r="I184" s="4" t="s">
        <v>365</v>
      </c>
      <c r="J184" s="5" t="str">
        <f>J185</f>
        <v>矛枪</v>
      </c>
      <c r="L184" s="2" t="s">
        <v>364</v>
      </c>
      <c r="M184" s="3" t="s">
        <v>319</v>
      </c>
      <c r="N184" s="4" t="s">
        <v>365</v>
      </c>
      <c r="O184" s="5" t="str">
        <f>O185</f>
        <v>枪</v>
      </c>
      <c r="Q184" s="2" t="s">
        <v>364</v>
      </c>
      <c r="R184" s="3" t="s">
        <v>208</v>
      </c>
      <c r="S184" s="4" t="s">
        <v>365</v>
      </c>
      <c r="T184" s="5" t="str">
        <f>T185</f>
        <v>矛枪</v>
      </c>
    </row>
    <row r="185" spans="2:20" ht="12" customHeight="1" x14ac:dyDescent="0.15">
      <c r="B185" s="6" t="s">
        <v>366</v>
      </c>
      <c r="C185" s="7" t="s">
        <v>367</v>
      </c>
      <c r="D185" s="7" t="s">
        <v>423</v>
      </c>
      <c r="E185" s="8" t="s">
        <v>784</v>
      </c>
      <c r="G185" s="6" t="s">
        <v>366</v>
      </c>
      <c r="H185" s="7" t="s">
        <v>367</v>
      </c>
      <c r="I185" s="7" t="s">
        <v>423</v>
      </c>
      <c r="J185" s="8" t="s">
        <v>784</v>
      </c>
      <c r="L185" s="6" t="s">
        <v>366</v>
      </c>
      <c r="M185" s="7" t="s">
        <v>367</v>
      </c>
      <c r="N185" s="7" t="s">
        <v>423</v>
      </c>
      <c r="O185" s="8" t="s">
        <v>858</v>
      </c>
      <c r="Q185" s="6" t="s">
        <v>366</v>
      </c>
      <c r="R185" s="35" t="s">
        <v>871</v>
      </c>
      <c r="S185" s="35" t="s">
        <v>872</v>
      </c>
      <c r="T185" s="8" t="s">
        <v>784</v>
      </c>
    </row>
    <row r="186" spans="2:20" ht="12" customHeight="1" x14ac:dyDescent="0.15">
      <c r="B186" s="6" t="s">
        <v>370</v>
      </c>
      <c r="C186" s="9" t="str">
        <f>IF(E186/10&lt;1,"",E186/10&amp;"D5")&amp;IF(E187/5&lt;1,"","+"&amp;INT(E187/5))</f>
        <v>50D5+30</v>
      </c>
      <c r="D186" s="10" t="s">
        <v>371</v>
      </c>
      <c r="E186" s="11">
        <v>500</v>
      </c>
      <c r="G186" s="6" t="s">
        <v>370</v>
      </c>
      <c r="H186" s="9" t="str">
        <f>IF(J186/10&lt;1,"",J186/10&amp;"D5")&amp;IF(J187/5&lt;1,"","+"&amp;INT(J187/5))</f>
        <v>45D5+48</v>
      </c>
      <c r="I186" s="10" t="s">
        <v>371</v>
      </c>
      <c r="J186" s="11">
        <v>450</v>
      </c>
      <c r="L186" s="6" t="s">
        <v>370</v>
      </c>
      <c r="M186" s="9" t="str">
        <f>IF(O186/10&lt;1,"",O186/10&amp;"D5")&amp;IF(O187/5&lt;1,"","+"&amp;INT(O187/5))</f>
        <v>50D5+240</v>
      </c>
      <c r="N186" s="10" t="s">
        <v>371</v>
      </c>
      <c r="O186" s="11">
        <v>500</v>
      </c>
      <c r="Q186" s="6" t="s">
        <v>370</v>
      </c>
      <c r="R186" s="9" t="str">
        <f>IF(T186/10&lt;1,"",T186/10&amp;"D5")&amp;IF(T187/5&lt;1,"","+"&amp;INT(T187/5))</f>
        <v>50D5+10</v>
      </c>
      <c r="S186" s="10" t="s">
        <v>371</v>
      </c>
      <c r="T186" s="11">
        <v>500</v>
      </c>
    </row>
    <row r="187" spans="2:20" ht="12" customHeight="1" x14ac:dyDescent="0.15">
      <c r="B187" s="6" t="s">
        <v>372</v>
      </c>
      <c r="C187" s="12" t="str">
        <f>LOOKUP(C188,{0,201,401,601,901,1201,1501;"黑色","绿色","蓝色","紫色","红色","橙色","金色"})</f>
        <v>绿色</v>
      </c>
      <c r="D187" s="10" t="s">
        <v>373</v>
      </c>
      <c r="E187" s="13">
        <v>150</v>
      </c>
      <c r="G187" s="6" t="s">
        <v>372</v>
      </c>
      <c r="H187" s="12" t="str">
        <f>LOOKUP(H188,{0,201,401,601,901,1201,1501;"黑色","绿色","蓝色","紫色","红色","橙色","金色"})</f>
        <v>红色</v>
      </c>
      <c r="I187" s="10" t="s">
        <v>373</v>
      </c>
      <c r="J187" s="13">
        <v>240</v>
      </c>
      <c r="L187" s="6" t="s">
        <v>372</v>
      </c>
      <c r="M187" s="19" t="str">
        <f>LOOKUP(M188,{0,201,401,601,901,1201,1501;"黑色","绿色","蓝色","紫色","红色","橙色","金色"})</f>
        <v>金色</v>
      </c>
      <c r="N187" s="10" t="s">
        <v>373</v>
      </c>
      <c r="O187" s="13">
        <v>1200</v>
      </c>
      <c r="Q187" s="6" t="s">
        <v>372</v>
      </c>
      <c r="R187" s="12" t="str">
        <f>LOOKUP(R188,{0,201,401,601,901,1201,1501;"黑色","绿色","蓝色","紫色","红色","橙色","金色"})</f>
        <v>蓝色</v>
      </c>
      <c r="S187" s="10" t="s">
        <v>373</v>
      </c>
      <c r="T187" s="13">
        <v>50</v>
      </c>
    </row>
    <row r="188" spans="2:20" ht="12" customHeight="1" x14ac:dyDescent="0.15">
      <c r="B188" s="6" t="s">
        <v>374</v>
      </c>
      <c r="C188" s="12">
        <f>C196+E186</f>
        <v>350</v>
      </c>
      <c r="D188" s="10" t="s">
        <v>375</v>
      </c>
      <c r="E188" s="13">
        <v>8</v>
      </c>
      <c r="G188" s="6" t="s">
        <v>374</v>
      </c>
      <c r="H188" s="12">
        <f>H196+J186</f>
        <v>950</v>
      </c>
      <c r="I188" s="10" t="s">
        <v>375</v>
      </c>
      <c r="J188" s="13">
        <v>16</v>
      </c>
      <c r="L188" s="6" t="s">
        <v>374</v>
      </c>
      <c r="M188" s="12">
        <f>M196+O186</f>
        <v>2300</v>
      </c>
      <c r="N188" s="10" t="s">
        <v>375</v>
      </c>
      <c r="O188" s="13">
        <v>1200</v>
      </c>
      <c r="Q188" s="6" t="s">
        <v>374</v>
      </c>
      <c r="R188" s="12">
        <f>R196+T186</f>
        <v>500</v>
      </c>
      <c r="S188" s="10" t="s">
        <v>375</v>
      </c>
      <c r="T188" s="13">
        <v>25</v>
      </c>
    </row>
    <row r="189" spans="2:20" ht="12" customHeight="1" x14ac:dyDescent="0.15">
      <c r="B189" s="14" t="s">
        <v>376</v>
      </c>
      <c r="C189" s="15">
        <f>C188*20</f>
        <v>7000</v>
      </c>
      <c r="D189" s="16" t="s">
        <v>377</v>
      </c>
      <c r="E189" s="17">
        <f>C188</f>
        <v>350</v>
      </c>
      <c r="G189" s="14" t="s">
        <v>376</v>
      </c>
      <c r="H189" s="15">
        <f>H188*20</f>
        <v>19000</v>
      </c>
      <c r="I189" s="16" t="s">
        <v>377</v>
      </c>
      <c r="J189" s="17">
        <f>H188</f>
        <v>950</v>
      </c>
      <c r="L189" s="14" t="s">
        <v>376</v>
      </c>
      <c r="M189" s="15">
        <f>M188*20</f>
        <v>46000</v>
      </c>
      <c r="N189" s="16" t="s">
        <v>377</v>
      </c>
      <c r="O189" s="17">
        <f>M188</f>
        <v>2300</v>
      </c>
      <c r="Q189" s="14" t="s">
        <v>376</v>
      </c>
      <c r="R189" s="36">
        <f>R188*20</f>
        <v>10000</v>
      </c>
      <c r="S189" s="16" t="s">
        <v>377</v>
      </c>
      <c r="T189" s="17">
        <f>R188</f>
        <v>500</v>
      </c>
    </row>
    <row r="190" spans="2:20" ht="12" customHeight="1" x14ac:dyDescent="0.15">
      <c r="B190" s="136" t="s">
        <v>873</v>
      </c>
      <c r="C190" s="137"/>
      <c r="D190" s="140" t="s">
        <v>874</v>
      </c>
      <c r="E190" s="141"/>
      <c r="G190" s="136" t="s">
        <v>875</v>
      </c>
      <c r="H190" s="137"/>
      <c r="I190" s="140" t="s">
        <v>876</v>
      </c>
      <c r="J190" s="141"/>
      <c r="L190" s="136" t="s">
        <v>877</v>
      </c>
      <c r="M190" s="137"/>
      <c r="N190" s="140" t="s">
        <v>878</v>
      </c>
      <c r="O190" s="141"/>
      <c r="Q190" s="136" t="s">
        <v>879</v>
      </c>
      <c r="R190" s="137"/>
      <c r="S190" s="177" t="s">
        <v>880</v>
      </c>
      <c r="T190" s="178"/>
    </row>
    <row r="191" spans="2:20" ht="12" customHeight="1" x14ac:dyDescent="0.15">
      <c r="B191" s="136"/>
      <c r="C191" s="137"/>
      <c r="D191" s="140"/>
      <c r="E191" s="141"/>
      <c r="G191" s="136"/>
      <c r="H191" s="137"/>
      <c r="I191" s="140"/>
      <c r="J191" s="141"/>
      <c r="L191" s="136"/>
      <c r="M191" s="137"/>
      <c r="N191" s="140"/>
      <c r="O191" s="141"/>
      <c r="Q191" s="136"/>
      <c r="R191" s="137"/>
      <c r="S191" s="136"/>
      <c r="T191" s="141"/>
    </row>
    <row r="192" spans="2:20" ht="12" customHeight="1" x14ac:dyDescent="0.15">
      <c r="B192" s="136"/>
      <c r="C192" s="137"/>
      <c r="D192" s="140"/>
      <c r="E192" s="141"/>
      <c r="G192" s="136"/>
      <c r="H192" s="137"/>
      <c r="I192" s="140"/>
      <c r="J192" s="141"/>
      <c r="L192" s="136"/>
      <c r="M192" s="137"/>
      <c r="N192" s="140"/>
      <c r="O192" s="141"/>
      <c r="Q192" s="136"/>
      <c r="R192" s="137"/>
      <c r="S192" s="136"/>
      <c r="T192" s="141"/>
    </row>
    <row r="193" spans="2:20" ht="12" customHeight="1" x14ac:dyDescent="0.15">
      <c r="B193" s="136"/>
      <c r="C193" s="137"/>
      <c r="D193" s="140"/>
      <c r="E193" s="141"/>
      <c r="G193" s="136"/>
      <c r="H193" s="137"/>
      <c r="I193" s="140"/>
      <c r="J193" s="141"/>
      <c r="L193" s="136"/>
      <c r="M193" s="137"/>
      <c r="N193" s="140"/>
      <c r="O193" s="141"/>
      <c r="Q193" s="136"/>
      <c r="R193" s="137"/>
      <c r="S193" s="136"/>
      <c r="T193" s="141"/>
    </row>
    <row r="194" spans="2:20" ht="12" customHeight="1" x14ac:dyDescent="0.15">
      <c r="B194" s="136"/>
      <c r="C194" s="137"/>
      <c r="D194" s="140"/>
      <c r="E194" s="141"/>
      <c r="G194" s="136"/>
      <c r="H194" s="137"/>
      <c r="I194" s="140"/>
      <c r="J194" s="141"/>
      <c r="L194" s="136"/>
      <c r="M194" s="137"/>
      <c r="N194" s="140"/>
      <c r="O194" s="141"/>
      <c r="Q194" s="136"/>
      <c r="R194" s="137"/>
      <c r="S194" s="136"/>
      <c r="T194" s="141"/>
    </row>
    <row r="195" spans="2:20" ht="12" customHeight="1" x14ac:dyDescent="0.15">
      <c r="B195" s="138"/>
      <c r="C195" s="139"/>
      <c r="D195" s="140"/>
      <c r="E195" s="141"/>
      <c r="G195" s="138"/>
      <c r="H195" s="139"/>
      <c r="I195" s="140"/>
      <c r="J195" s="141"/>
      <c r="L195" s="138"/>
      <c r="M195" s="139"/>
      <c r="N195" s="140"/>
      <c r="O195" s="141"/>
      <c r="Q195" s="138"/>
      <c r="R195" s="139"/>
      <c r="S195" s="136"/>
      <c r="T195" s="141"/>
    </row>
    <row r="196" spans="2:20" ht="12" customHeight="1" x14ac:dyDescent="0.15">
      <c r="B196" s="14" t="s">
        <v>386</v>
      </c>
      <c r="C196" s="18">
        <v>-150</v>
      </c>
      <c r="D196" s="139"/>
      <c r="E196" s="142"/>
      <c r="G196" s="14" t="s">
        <v>386</v>
      </c>
      <c r="H196" s="18">
        <v>500</v>
      </c>
      <c r="I196" s="139"/>
      <c r="J196" s="142"/>
      <c r="L196" s="14" t="s">
        <v>386</v>
      </c>
      <c r="M196" s="18">
        <v>1800</v>
      </c>
      <c r="N196" s="139"/>
      <c r="O196" s="142"/>
      <c r="Q196" s="14" t="s">
        <v>386</v>
      </c>
      <c r="R196" s="18">
        <v>0</v>
      </c>
      <c r="S196" s="136"/>
      <c r="T196" s="141"/>
    </row>
    <row r="197" spans="2:20" ht="12" customHeight="1" x14ac:dyDescent="0.15">
      <c r="B197" s="143" t="s">
        <v>479</v>
      </c>
      <c r="C197" s="144"/>
      <c r="D197" s="144"/>
      <c r="E197" s="145"/>
      <c r="G197" s="143" t="s">
        <v>479</v>
      </c>
      <c r="H197" s="144"/>
      <c r="I197" s="144"/>
      <c r="J197" s="145"/>
      <c r="L197" s="143" t="s">
        <v>881</v>
      </c>
      <c r="M197" s="144"/>
      <c r="N197" s="144"/>
      <c r="O197" s="145"/>
      <c r="Q197" s="143" t="s">
        <v>479</v>
      </c>
      <c r="R197" s="144"/>
      <c r="S197" s="144"/>
      <c r="T197" s="145"/>
    </row>
    <row r="198" spans="2:20" ht="12" customHeight="1" x14ac:dyDescent="0.15">
      <c r="B198" s="146"/>
      <c r="C198" s="147"/>
      <c r="D198" s="147"/>
      <c r="E198" s="148"/>
      <c r="G198" s="146"/>
      <c r="H198" s="147"/>
      <c r="I198" s="147"/>
      <c r="J198" s="148"/>
      <c r="L198" s="146"/>
      <c r="M198" s="147"/>
      <c r="N198" s="147"/>
      <c r="O198" s="148"/>
      <c r="Q198" s="146"/>
      <c r="R198" s="147"/>
      <c r="S198" s="147"/>
      <c r="T198" s="148"/>
    </row>
    <row r="199" spans="2:20" ht="12" customHeight="1" x14ac:dyDescent="0.15">
      <c r="B199" s="146"/>
      <c r="C199" s="147"/>
      <c r="D199" s="147"/>
      <c r="E199" s="148"/>
      <c r="G199" s="146"/>
      <c r="H199" s="147"/>
      <c r="I199" s="147"/>
      <c r="J199" s="148"/>
      <c r="L199" s="146"/>
      <c r="M199" s="147"/>
      <c r="N199" s="147"/>
      <c r="O199" s="148"/>
      <c r="Q199" s="146"/>
      <c r="R199" s="147"/>
      <c r="S199" s="147"/>
      <c r="T199" s="148"/>
    </row>
    <row r="200" spans="2:20" ht="12" customHeight="1" x14ac:dyDescent="0.15">
      <c r="B200" s="146"/>
      <c r="C200" s="147"/>
      <c r="D200" s="147"/>
      <c r="E200" s="148"/>
      <c r="G200" s="146"/>
      <c r="H200" s="147"/>
      <c r="I200" s="147"/>
      <c r="J200" s="148"/>
      <c r="L200" s="146"/>
      <c r="M200" s="147"/>
      <c r="N200" s="147"/>
      <c r="O200" s="148"/>
      <c r="Q200" s="146"/>
      <c r="R200" s="147"/>
      <c r="S200" s="147"/>
      <c r="T200" s="148"/>
    </row>
    <row r="201" spans="2:20" ht="12" customHeight="1" x14ac:dyDescent="0.15">
      <c r="B201" s="146"/>
      <c r="C201" s="147"/>
      <c r="D201" s="147"/>
      <c r="E201" s="148"/>
      <c r="G201" s="146"/>
      <c r="H201" s="147"/>
      <c r="I201" s="147"/>
      <c r="J201" s="148"/>
      <c r="L201" s="146"/>
      <c r="M201" s="147"/>
      <c r="N201" s="147"/>
      <c r="O201" s="148"/>
      <c r="Q201" s="146"/>
      <c r="R201" s="147"/>
      <c r="S201" s="147"/>
      <c r="T201" s="148"/>
    </row>
    <row r="202" spans="2:20" ht="12" customHeight="1" x14ac:dyDescent="0.15">
      <c r="B202" s="146"/>
      <c r="C202" s="147"/>
      <c r="D202" s="147"/>
      <c r="E202" s="148"/>
      <c r="G202" s="146"/>
      <c r="H202" s="147"/>
      <c r="I202" s="147"/>
      <c r="J202" s="148"/>
      <c r="L202" s="146"/>
      <c r="M202" s="147"/>
      <c r="N202" s="147"/>
      <c r="O202" s="148"/>
      <c r="Q202" s="146"/>
      <c r="R202" s="147"/>
      <c r="S202" s="147"/>
      <c r="T202" s="148"/>
    </row>
    <row r="203" spans="2:20" ht="12" customHeight="1" x14ac:dyDescent="0.15">
      <c r="B203" s="146"/>
      <c r="C203" s="147"/>
      <c r="D203" s="147"/>
      <c r="E203" s="148"/>
      <c r="G203" s="146"/>
      <c r="H203" s="147"/>
      <c r="I203" s="147"/>
      <c r="J203" s="148"/>
      <c r="L203" s="146"/>
      <c r="M203" s="147"/>
      <c r="N203" s="147"/>
      <c r="O203" s="148"/>
      <c r="Q203" s="146"/>
      <c r="R203" s="147"/>
      <c r="S203" s="147"/>
      <c r="T203" s="148"/>
    </row>
    <row r="204" spans="2:20" ht="12" customHeight="1" x14ac:dyDescent="0.15">
      <c r="B204" s="146"/>
      <c r="C204" s="147"/>
      <c r="D204" s="147"/>
      <c r="E204" s="148"/>
      <c r="G204" s="146"/>
      <c r="H204" s="147"/>
      <c r="I204" s="147"/>
      <c r="J204" s="148"/>
      <c r="L204" s="146"/>
      <c r="M204" s="147"/>
      <c r="N204" s="147"/>
      <c r="O204" s="148"/>
      <c r="Q204" s="146"/>
      <c r="R204" s="147"/>
      <c r="S204" s="147"/>
      <c r="T204" s="148"/>
    </row>
    <row r="205" spans="2:20" ht="12" customHeight="1" x14ac:dyDescent="0.15">
      <c r="B205" s="146"/>
      <c r="C205" s="147"/>
      <c r="D205" s="147"/>
      <c r="E205" s="148"/>
      <c r="G205" s="146"/>
      <c r="H205" s="147"/>
      <c r="I205" s="147"/>
      <c r="J205" s="148"/>
      <c r="L205" s="146"/>
      <c r="M205" s="147"/>
      <c r="N205" s="147"/>
      <c r="O205" s="148"/>
      <c r="Q205" s="146"/>
      <c r="R205" s="147"/>
      <c r="S205" s="147"/>
      <c r="T205" s="148"/>
    </row>
    <row r="206" spans="2:20" ht="12" customHeight="1" x14ac:dyDescent="0.15">
      <c r="B206" s="146"/>
      <c r="C206" s="147"/>
      <c r="D206" s="147"/>
      <c r="E206" s="148"/>
      <c r="G206" s="146"/>
      <c r="H206" s="147"/>
      <c r="I206" s="147"/>
      <c r="J206" s="148"/>
      <c r="L206" s="146"/>
      <c r="M206" s="147"/>
      <c r="N206" s="147"/>
      <c r="O206" s="148"/>
      <c r="Q206" s="146"/>
      <c r="R206" s="147"/>
      <c r="S206" s="147"/>
      <c r="T206" s="148"/>
    </row>
    <row r="207" spans="2:20" ht="12" customHeight="1" x14ac:dyDescent="0.15">
      <c r="B207" s="155" t="s">
        <v>507</v>
      </c>
      <c r="C207" s="156"/>
      <c r="D207" s="156"/>
      <c r="E207" s="157"/>
      <c r="G207" s="155" t="s">
        <v>507</v>
      </c>
      <c r="H207" s="156"/>
      <c r="I207" s="156"/>
      <c r="J207" s="157"/>
      <c r="L207" s="155" t="s">
        <v>480</v>
      </c>
      <c r="M207" s="156"/>
      <c r="N207" s="156"/>
      <c r="O207" s="157"/>
      <c r="Q207" s="155" t="s">
        <v>882</v>
      </c>
      <c r="R207" s="156"/>
      <c r="S207" s="156"/>
      <c r="T207" s="157"/>
    </row>
    <row r="210" spans="2:20" ht="12" customHeight="1" x14ac:dyDescent="0.15">
      <c r="B210" s="2" t="s">
        <v>364</v>
      </c>
      <c r="C210" s="3" t="s">
        <v>323</v>
      </c>
      <c r="D210" s="4" t="s">
        <v>365</v>
      </c>
      <c r="E210" s="5" t="str">
        <f>E211</f>
        <v>长矛/箭</v>
      </c>
      <c r="G210" s="2" t="s">
        <v>364</v>
      </c>
      <c r="H210" s="3" t="s">
        <v>331</v>
      </c>
      <c r="I210" s="4" t="s">
        <v>365</v>
      </c>
      <c r="J210" s="5" t="str">
        <f>J211</f>
        <v>矛枪</v>
      </c>
      <c r="L210" s="20" t="s">
        <v>364</v>
      </c>
      <c r="M210" s="21" t="s">
        <v>311</v>
      </c>
      <c r="N210" s="22" t="s">
        <v>365</v>
      </c>
      <c r="O210" s="5" t="str">
        <f>O211</f>
        <v>矛枪</v>
      </c>
      <c r="Q210" s="20" t="s">
        <v>364</v>
      </c>
      <c r="R210" s="21" t="s">
        <v>327</v>
      </c>
      <c r="S210" s="22" t="s">
        <v>365</v>
      </c>
      <c r="T210" s="5" t="str">
        <f>T211</f>
        <v>偃月刀</v>
      </c>
    </row>
    <row r="211" spans="2:20" ht="12" customHeight="1" x14ac:dyDescent="0.15">
      <c r="B211" s="6" t="s">
        <v>366</v>
      </c>
      <c r="C211" s="7" t="s">
        <v>367</v>
      </c>
      <c r="D211" s="7" t="s">
        <v>423</v>
      </c>
      <c r="E211" s="8" t="s">
        <v>883</v>
      </c>
      <c r="G211" s="6" t="s">
        <v>366</v>
      </c>
      <c r="H211" s="7" t="s">
        <v>367</v>
      </c>
      <c r="I211" s="7" t="s">
        <v>423</v>
      </c>
      <c r="J211" s="8" t="s">
        <v>784</v>
      </c>
      <c r="L211" s="24" t="s">
        <v>366</v>
      </c>
      <c r="M211" s="7" t="s">
        <v>367</v>
      </c>
      <c r="N211" s="7" t="s">
        <v>423</v>
      </c>
      <c r="O211" s="8" t="s">
        <v>784</v>
      </c>
      <c r="Q211" s="24" t="s">
        <v>366</v>
      </c>
      <c r="R211" s="7" t="s">
        <v>367</v>
      </c>
      <c r="S211" s="7" t="s">
        <v>423</v>
      </c>
      <c r="T211" s="8" t="s">
        <v>884</v>
      </c>
    </row>
    <row r="212" spans="2:20" ht="12" customHeight="1" x14ac:dyDescent="0.15">
      <c r="B212" s="6" t="s">
        <v>370</v>
      </c>
      <c r="C212" s="9" t="str">
        <f>IF(E212/10&lt;1,"",E212/10+25&amp;"D5")&amp;IF(E213/5&lt;1,"","+"&amp;INT(E213/5))</f>
        <v>75D5+300</v>
      </c>
      <c r="D212" s="10" t="s">
        <v>371</v>
      </c>
      <c r="E212" s="11">
        <v>500</v>
      </c>
      <c r="G212" s="6" t="s">
        <v>370</v>
      </c>
      <c r="H212" s="9" t="str">
        <f>IF(J212/10&lt;1,"",J212/10+30&amp;"D5")&amp;IF(J213/5&lt;1,"","+"&amp;INT(J213/5))</f>
        <v>80D5+200</v>
      </c>
      <c r="I212" s="10" t="s">
        <v>371</v>
      </c>
      <c r="J212" s="11">
        <v>500</v>
      </c>
      <c r="L212" s="24" t="s">
        <v>370</v>
      </c>
      <c r="M212" s="25" t="str">
        <f>IF(O212/10&lt;1,"",O212/10&amp;"D5")&amp;IF(O213/5&lt;1,"","+"&amp;INT(O213/5))</f>
        <v>50D5+30</v>
      </c>
      <c r="N212" s="26" t="s">
        <v>371</v>
      </c>
      <c r="O212" s="27">
        <v>500</v>
      </c>
      <c r="Q212" s="24" t="s">
        <v>370</v>
      </c>
      <c r="R212" s="25" t="str">
        <f>IF(T212/10&lt;1,"",T212/10&amp;"D5")&amp;IF(T213/5&lt;1,"","+"&amp;INT(T213/5))</f>
        <v>50D5+100</v>
      </c>
      <c r="S212" s="26" t="s">
        <v>371</v>
      </c>
      <c r="T212" s="27">
        <v>500</v>
      </c>
    </row>
    <row r="213" spans="2:20" ht="12" customHeight="1" x14ac:dyDescent="0.15">
      <c r="B213" s="6" t="s">
        <v>372</v>
      </c>
      <c r="C213" s="19" t="str">
        <f>LOOKUP(C214,{0,201,401,601,901,1201,1501;"黑色","绿色","蓝色","紫色","红色","橙色","金色"})</f>
        <v>金色</v>
      </c>
      <c r="D213" s="10" t="s">
        <v>373</v>
      </c>
      <c r="E213" s="13">
        <v>1500</v>
      </c>
      <c r="G213" s="6" t="s">
        <v>372</v>
      </c>
      <c r="H213" s="19" t="str">
        <f>LOOKUP(H214,{0,201,401,601,901,1201,1501;"黑色","绿色","蓝色","紫色","红色","橙色","金色"})</f>
        <v>金色</v>
      </c>
      <c r="I213" s="10" t="s">
        <v>373</v>
      </c>
      <c r="J213" s="13">
        <v>1000</v>
      </c>
      <c r="L213" s="24" t="s">
        <v>372</v>
      </c>
      <c r="M213" s="29" t="str">
        <f>LOOKUP(M214,{0,201,401,601,901,1201,1501;"黑色","绿色","蓝色","紫色","红色","橙色","金色"})</f>
        <v>金色</v>
      </c>
      <c r="N213" s="26" t="s">
        <v>373</v>
      </c>
      <c r="O213" s="28">
        <v>150</v>
      </c>
      <c r="Q213" s="24" t="s">
        <v>372</v>
      </c>
      <c r="R213" s="29" t="str">
        <f>LOOKUP(R214,{0,201,401,601,901,1201,1501;"黑色","绿色","蓝色","紫色","红色","橙色","金色"})</f>
        <v>金色</v>
      </c>
      <c r="S213" s="26" t="s">
        <v>373</v>
      </c>
      <c r="T213" s="28">
        <v>500</v>
      </c>
    </row>
    <row r="214" spans="2:20" ht="12" customHeight="1" x14ac:dyDescent="0.15">
      <c r="B214" s="6" t="s">
        <v>374</v>
      </c>
      <c r="C214" s="12">
        <f>C222+E212</f>
        <v>2800</v>
      </c>
      <c r="D214" s="10" t="s">
        <v>375</v>
      </c>
      <c r="E214" s="13">
        <v>50</v>
      </c>
      <c r="G214" s="6" t="s">
        <v>374</v>
      </c>
      <c r="H214" s="12">
        <f>H222+J212</f>
        <v>3100</v>
      </c>
      <c r="I214" s="10" t="s">
        <v>375</v>
      </c>
      <c r="J214" s="13">
        <v>30</v>
      </c>
      <c r="L214" s="24" t="s">
        <v>374</v>
      </c>
      <c r="M214" s="19">
        <f>M222+O212</f>
        <v>1700</v>
      </c>
      <c r="N214" s="26" t="s">
        <v>375</v>
      </c>
      <c r="O214" s="28">
        <v>30</v>
      </c>
      <c r="Q214" s="24" t="s">
        <v>374</v>
      </c>
      <c r="R214" s="19">
        <f>R222+T212</f>
        <v>2900</v>
      </c>
      <c r="S214" s="26" t="s">
        <v>375</v>
      </c>
      <c r="T214" s="28">
        <v>70</v>
      </c>
    </row>
    <row r="215" spans="2:20" ht="12" customHeight="1" x14ac:dyDescent="0.15">
      <c r="B215" s="14" t="s">
        <v>376</v>
      </c>
      <c r="C215" s="15">
        <f>C214*20</f>
        <v>56000</v>
      </c>
      <c r="D215" s="16" t="s">
        <v>377</v>
      </c>
      <c r="E215" s="17">
        <f>C214</f>
        <v>2800</v>
      </c>
      <c r="G215" s="14" t="s">
        <v>376</v>
      </c>
      <c r="H215" s="15">
        <f>H214*20</f>
        <v>62000</v>
      </c>
      <c r="I215" s="16" t="s">
        <v>377</v>
      </c>
      <c r="J215" s="17">
        <f>H214</f>
        <v>3100</v>
      </c>
      <c r="L215" s="30" t="s">
        <v>376</v>
      </c>
      <c r="M215" s="31">
        <f>M214*20</f>
        <v>34000</v>
      </c>
      <c r="N215" s="32" t="s">
        <v>377</v>
      </c>
      <c r="O215" s="33">
        <f>M214</f>
        <v>1700</v>
      </c>
      <c r="Q215" s="30" t="s">
        <v>376</v>
      </c>
      <c r="R215" s="31">
        <f>R214*20</f>
        <v>58000</v>
      </c>
      <c r="S215" s="32" t="s">
        <v>377</v>
      </c>
      <c r="T215" s="33">
        <f>R214</f>
        <v>2900</v>
      </c>
    </row>
    <row r="216" spans="2:20" ht="12" customHeight="1" x14ac:dyDescent="0.15">
      <c r="B216" s="136" t="s">
        <v>885</v>
      </c>
      <c r="C216" s="137"/>
      <c r="D216" s="140" t="s">
        <v>886</v>
      </c>
      <c r="E216" s="141"/>
      <c r="G216" s="136" t="s">
        <v>887</v>
      </c>
      <c r="H216" s="137"/>
      <c r="I216" s="140" t="s">
        <v>888</v>
      </c>
      <c r="J216" s="141"/>
      <c r="L216" s="136" t="s">
        <v>889</v>
      </c>
      <c r="M216" s="140"/>
      <c r="N216" s="140" t="s">
        <v>890</v>
      </c>
      <c r="O216" s="141"/>
      <c r="Q216" s="136" t="s">
        <v>891</v>
      </c>
      <c r="R216" s="140"/>
      <c r="S216" s="140" t="s">
        <v>892</v>
      </c>
      <c r="T216" s="141"/>
    </row>
    <row r="217" spans="2:20" ht="12" customHeight="1" x14ac:dyDescent="0.15">
      <c r="B217" s="136"/>
      <c r="C217" s="137"/>
      <c r="D217" s="140"/>
      <c r="E217" s="141"/>
      <c r="G217" s="136"/>
      <c r="H217" s="137"/>
      <c r="I217" s="140"/>
      <c r="J217" s="141"/>
      <c r="L217" s="136"/>
      <c r="M217" s="140"/>
      <c r="N217" s="140"/>
      <c r="O217" s="141"/>
      <c r="Q217" s="136"/>
      <c r="R217" s="140"/>
      <c r="S217" s="140"/>
      <c r="T217" s="141"/>
    </row>
    <row r="218" spans="2:20" ht="12" customHeight="1" x14ac:dyDescent="0.15">
      <c r="B218" s="136"/>
      <c r="C218" s="137"/>
      <c r="D218" s="140"/>
      <c r="E218" s="141"/>
      <c r="G218" s="136"/>
      <c r="H218" s="137"/>
      <c r="I218" s="140"/>
      <c r="J218" s="141"/>
      <c r="L218" s="136"/>
      <c r="M218" s="140"/>
      <c r="N218" s="140"/>
      <c r="O218" s="141"/>
      <c r="Q218" s="136"/>
      <c r="R218" s="140"/>
      <c r="S218" s="140"/>
      <c r="T218" s="141"/>
    </row>
    <row r="219" spans="2:20" ht="12" customHeight="1" x14ac:dyDescent="0.15">
      <c r="B219" s="136"/>
      <c r="C219" s="137"/>
      <c r="D219" s="140"/>
      <c r="E219" s="141"/>
      <c r="G219" s="136"/>
      <c r="H219" s="137"/>
      <c r="I219" s="140"/>
      <c r="J219" s="141"/>
      <c r="L219" s="136"/>
      <c r="M219" s="140"/>
      <c r="N219" s="140"/>
      <c r="O219" s="141"/>
      <c r="Q219" s="136"/>
      <c r="R219" s="140"/>
      <c r="S219" s="140"/>
      <c r="T219" s="141"/>
    </row>
    <row r="220" spans="2:20" ht="12" customHeight="1" x14ac:dyDescent="0.15">
      <c r="B220" s="136"/>
      <c r="C220" s="137"/>
      <c r="D220" s="140"/>
      <c r="E220" s="141"/>
      <c r="G220" s="136"/>
      <c r="H220" s="137"/>
      <c r="I220" s="140"/>
      <c r="J220" s="141"/>
      <c r="L220" s="136"/>
      <c r="M220" s="140"/>
      <c r="N220" s="140"/>
      <c r="O220" s="141"/>
      <c r="Q220" s="136"/>
      <c r="R220" s="140"/>
      <c r="S220" s="140"/>
      <c r="T220" s="141"/>
    </row>
    <row r="221" spans="2:20" ht="12" customHeight="1" x14ac:dyDescent="0.15">
      <c r="B221" s="138"/>
      <c r="C221" s="139"/>
      <c r="D221" s="140"/>
      <c r="E221" s="141"/>
      <c r="G221" s="138"/>
      <c r="H221" s="139"/>
      <c r="I221" s="140"/>
      <c r="J221" s="141"/>
      <c r="L221" s="138"/>
      <c r="M221" s="139"/>
      <c r="N221" s="140"/>
      <c r="O221" s="141"/>
      <c r="Q221" s="138"/>
      <c r="R221" s="139"/>
      <c r="S221" s="140"/>
      <c r="T221" s="141"/>
    </row>
    <row r="222" spans="2:20" ht="12" customHeight="1" x14ac:dyDescent="0.15">
      <c r="B222" s="14" t="s">
        <v>386</v>
      </c>
      <c r="C222" s="18">
        <v>2300</v>
      </c>
      <c r="D222" s="139"/>
      <c r="E222" s="142"/>
      <c r="G222" s="14" t="s">
        <v>386</v>
      </c>
      <c r="H222" s="18">
        <v>2600</v>
      </c>
      <c r="I222" s="139"/>
      <c r="J222" s="142"/>
      <c r="L222" s="30" t="s">
        <v>386</v>
      </c>
      <c r="M222" s="34">
        <v>1200</v>
      </c>
      <c r="N222" s="139"/>
      <c r="O222" s="142"/>
      <c r="Q222" s="30" t="s">
        <v>386</v>
      </c>
      <c r="R222" s="34">
        <v>2400</v>
      </c>
      <c r="S222" s="139"/>
      <c r="T222" s="142"/>
    </row>
    <row r="223" spans="2:20" ht="12" customHeight="1" x14ac:dyDescent="0.15">
      <c r="B223" s="143" t="s">
        <v>479</v>
      </c>
      <c r="C223" s="144"/>
      <c r="D223" s="144"/>
      <c r="E223" s="145"/>
      <c r="G223" s="143" t="s">
        <v>893</v>
      </c>
      <c r="H223" s="144"/>
      <c r="I223" s="144"/>
      <c r="J223" s="145"/>
      <c r="L223" s="143" t="s">
        <v>894</v>
      </c>
      <c r="M223" s="144"/>
      <c r="N223" s="144"/>
      <c r="O223" s="145"/>
      <c r="Q223" s="143" t="s">
        <v>895</v>
      </c>
      <c r="R223" s="144"/>
      <c r="S223" s="144"/>
      <c r="T223" s="145"/>
    </row>
    <row r="224" spans="2:20" ht="12" customHeight="1" x14ac:dyDescent="0.15">
      <c r="B224" s="146"/>
      <c r="C224" s="147"/>
      <c r="D224" s="147"/>
      <c r="E224" s="148"/>
      <c r="G224" s="146"/>
      <c r="H224" s="147"/>
      <c r="I224" s="147"/>
      <c r="J224" s="148"/>
      <c r="L224" s="146"/>
      <c r="M224" s="147"/>
      <c r="N224" s="147"/>
      <c r="O224" s="148"/>
      <c r="Q224" s="146"/>
      <c r="R224" s="147"/>
      <c r="S224" s="147"/>
      <c r="T224" s="148"/>
    </row>
    <row r="225" spans="2:20" ht="12" customHeight="1" x14ac:dyDescent="0.15">
      <c r="B225" s="146"/>
      <c r="C225" s="147"/>
      <c r="D225" s="147"/>
      <c r="E225" s="148"/>
      <c r="G225" s="146"/>
      <c r="H225" s="147"/>
      <c r="I225" s="147"/>
      <c r="J225" s="148"/>
      <c r="L225" s="146"/>
      <c r="M225" s="147"/>
      <c r="N225" s="147"/>
      <c r="O225" s="148"/>
      <c r="Q225" s="146"/>
      <c r="R225" s="147"/>
      <c r="S225" s="147"/>
      <c r="T225" s="148"/>
    </row>
    <row r="226" spans="2:20" ht="12" customHeight="1" x14ac:dyDescent="0.15">
      <c r="B226" s="146"/>
      <c r="C226" s="147"/>
      <c r="D226" s="147"/>
      <c r="E226" s="148"/>
      <c r="G226" s="146"/>
      <c r="H226" s="147"/>
      <c r="I226" s="147"/>
      <c r="J226" s="148"/>
      <c r="L226" s="146"/>
      <c r="M226" s="147"/>
      <c r="N226" s="147"/>
      <c r="O226" s="148"/>
      <c r="Q226" s="146"/>
      <c r="R226" s="147"/>
      <c r="S226" s="147"/>
      <c r="T226" s="148"/>
    </row>
    <row r="227" spans="2:20" ht="12" customHeight="1" x14ac:dyDescent="0.15">
      <c r="B227" s="146"/>
      <c r="C227" s="147"/>
      <c r="D227" s="147"/>
      <c r="E227" s="148"/>
      <c r="G227" s="146"/>
      <c r="H227" s="147"/>
      <c r="I227" s="147"/>
      <c r="J227" s="148"/>
      <c r="L227" s="146"/>
      <c r="M227" s="147"/>
      <c r="N227" s="147"/>
      <c r="O227" s="148"/>
      <c r="Q227" s="146"/>
      <c r="R227" s="147"/>
      <c r="S227" s="147"/>
      <c r="T227" s="148"/>
    </row>
    <row r="228" spans="2:20" ht="12" customHeight="1" x14ac:dyDescent="0.15">
      <c r="B228" s="146"/>
      <c r="C228" s="147"/>
      <c r="D228" s="147"/>
      <c r="E228" s="148"/>
      <c r="G228" s="146"/>
      <c r="H228" s="147"/>
      <c r="I228" s="147"/>
      <c r="J228" s="148"/>
      <c r="L228" s="146"/>
      <c r="M228" s="147"/>
      <c r="N228" s="147"/>
      <c r="O228" s="148"/>
      <c r="Q228" s="146"/>
      <c r="R228" s="147"/>
      <c r="S228" s="147"/>
      <c r="T228" s="148"/>
    </row>
    <row r="229" spans="2:20" ht="12" customHeight="1" x14ac:dyDescent="0.15">
      <c r="B229" s="146"/>
      <c r="C229" s="147"/>
      <c r="D229" s="147"/>
      <c r="E229" s="148"/>
      <c r="G229" s="146"/>
      <c r="H229" s="147"/>
      <c r="I229" s="147"/>
      <c r="J229" s="148"/>
      <c r="L229" s="146"/>
      <c r="M229" s="147"/>
      <c r="N229" s="147"/>
      <c r="O229" s="148"/>
      <c r="Q229" s="146"/>
      <c r="R229" s="147"/>
      <c r="S229" s="147"/>
      <c r="T229" s="148"/>
    </row>
    <row r="230" spans="2:20" ht="12" customHeight="1" x14ac:dyDescent="0.15">
      <c r="B230" s="146"/>
      <c r="C230" s="147"/>
      <c r="D230" s="147"/>
      <c r="E230" s="148"/>
      <c r="G230" s="146"/>
      <c r="H230" s="147"/>
      <c r="I230" s="147"/>
      <c r="J230" s="148"/>
      <c r="L230" s="146"/>
      <c r="M230" s="147"/>
      <c r="N230" s="147"/>
      <c r="O230" s="148"/>
      <c r="Q230" s="146"/>
      <c r="R230" s="147"/>
      <c r="S230" s="147"/>
      <c r="T230" s="148"/>
    </row>
    <row r="231" spans="2:20" ht="12" customHeight="1" x14ac:dyDescent="0.15">
      <c r="B231" s="146"/>
      <c r="C231" s="147"/>
      <c r="D231" s="147"/>
      <c r="E231" s="148"/>
      <c r="G231" s="146"/>
      <c r="H231" s="147"/>
      <c r="I231" s="147"/>
      <c r="J231" s="148"/>
      <c r="L231" s="146"/>
      <c r="M231" s="147"/>
      <c r="N231" s="147"/>
      <c r="O231" s="148"/>
      <c r="Q231" s="146"/>
      <c r="R231" s="147"/>
      <c r="S231" s="147"/>
      <c r="T231" s="148"/>
    </row>
    <row r="232" spans="2:20" ht="12" customHeight="1" x14ac:dyDescent="0.15">
      <c r="B232" s="146"/>
      <c r="C232" s="147"/>
      <c r="D232" s="147"/>
      <c r="E232" s="148"/>
      <c r="G232" s="146"/>
      <c r="H232" s="147"/>
      <c r="I232" s="147"/>
      <c r="J232" s="148"/>
      <c r="L232" s="146"/>
      <c r="M232" s="147"/>
      <c r="N232" s="147"/>
      <c r="O232" s="148"/>
      <c r="Q232" s="146"/>
      <c r="R232" s="147"/>
      <c r="S232" s="147"/>
      <c r="T232" s="148"/>
    </row>
    <row r="233" spans="2:20" ht="12" customHeight="1" x14ac:dyDescent="0.15">
      <c r="B233" s="155" t="s">
        <v>896</v>
      </c>
      <c r="C233" s="156"/>
      <c r="D233" s="156"/>
      <c r="E233" s="157"/>
      <c r="G233" s="155" t="s">
        <v>897</v>
      </c>
      <c r="H233" s="156"/>
      <c r="I233" s="156"/>
      <c r="J233" s="157"/>
      <c r="L233" s="155" t="s">
        <v>507</v>
      </c>
      <c r="M233" s="156"/>
      <c r="N233" s="156"/>
      <c r="O233" s="157"/>
      <c r="Q233" s="155" t="s">
        <v>481</v>
      </c>
      <c r="R233" s="156"/>
      <c r="S233" s="156"/>
      <c r="T233" s="157"/>
    </row>
    <row r="236" spans="2:20" ht="12" customHeight="1" x14ac:dyDescent="0.15">
      <c r="B236" s="20" t="s">
        <v>364</v>
      </c>
      <c r="C236" s="21" t="s">
        <v>334</v>
      </c>
      <c r="D236" s="22" t="s">
        <v>365</v>
      </c>
      <c r="E236" s="5" t="str">
        <f>E237</f>
        <v>旗</v>
      </c>
      <c r="G236" s="2" t="s">
        <v>364</v>
      </c>
      <c r="H236" s="3" t="s">
        <v>299</v>
      </c>
      <c r="I236" s="4" t="s">
        <v>365</v>
      </c>
      <c r="J236" s="5" t="str">
        <f>J237</f>
        <v>镰刀</v>
      </c>
    </row>
    <row r="237" spans="2:20" ht="12" customHeight="1" x14ac:dyDescent="0.15">
      <c r="B237" s="24" t="s">
        <v>366</v>
      </c>
      <c r="C237" s="7" t="s">
        <v>367</v>
      </c>
      <c r="D237" s="7" t="s">
        <v>423</v>
      </c>
      <c r="E237" s="8" t="s">
        <v>898</v>
      </c>
      <c r="G237" s="6" t="s">
        <v>366</v>
      </c>
      <c r="H237" s="7" t="s">
        <v>367</v>
      </c>
      <c r="I237" s="7" t="s">
        <v>423</v>
      </c>
      <c r="J237" s="8" t="s">
        <v>785</v>
      </c>
    </row>
    <row r="238" spans="2:20" ht="12" customHeight="1" x14ac:dyDescent="0.15">
      <c r="B238" s="24" t="s">
        <v>370</v>
      </c>
      <c r="C238" s="25" t="str">
        <f>IF(E238/10&lt;1,"",E238/10&amp;"D5")&amp;IF(E239/5&lt;1,"","+"&amp;INT(E239/5))</f>
        <v>50D5+20</v>
      </c>
      <c r="D238" s="26" t="s">
        <v>371</v>
      </c>
      <c r="E238" s="27">
        <v>500</v>
      </c>
      <c r="G238" s="6" t="s">
        <v>370</v>
      </c>
      <c r="H238" s="9" t="str">
        <f>IF(J238/10&lt;1,"",J238/10&amp;"D5")&amp;IF(J239/5&lt;1,"","+"&amp;INT(J239/5))</f>
        <v>50D5+20</v>
      </c>
      <c r="I238" s="10" t="s">
        <v>371</v>
      </c>
      <c r="J238" s="11">
        <v>500</v>
      </c>
    </row>
    <row r="239" spans="2:20" ht="12" customHeight="1" x14ac:dyDescent="0.15">
      <c r="B239" s="24" t="s">
        <v>372</v>
      </c>
      <c r="C239" s="29" t="str">
        <f>LOOKUP(C240,{0,201,401,601,901,1201,1501;"黑色","绿色","蓝色","紫色","红色","橙色","金色"})</f>
        <v>金色</v>
      </c>
      <c r="D239" s="26" t="s">
        <v>373</v>
      </c>
      <c r="E239" s="28">
        <v>100</v>
      </c>
      <c r="G239" s="6" t="s">
        <v>372</v>
      </c>
      <c r="H239" s="71" t="str">
        <f>LOOKUP(H240,{0,201,401,601,901,1201,1501;"黑色","绿色","蓝色","紫色","红色","橙色","金色"})</f>
        <v>红色</v>
      </c>
      <c r="I239" s="10" t="s">
        <v>373</v>
      </c>
      <c r="J239" s="13">
        <v>100</v>
      </c>
    </row>
    <row r="240" spans="2:20" ht="12" customHeight="1" x14ac:dyDescent="0.15">
      <c r="B240" s="24" t="s">
        <v>374</v>
      </c>
      <c r="C240" s="19">
        <f>C248+E238</f>
        <v>10700</v>
      </c>
      <c r="D240" s="26" t="s">
        <v>375</v>
      </c>
      <c r="E240" s="28">
        <v>40</v>
      </c>
      <c r="G240" s="6" t="s">
        <v>374</v>
      </c>
      <c r="H240" s="12">
        <f>H248+J238</f>
        <v>1100</v>
      </c>
      <c r="I240" s="10" t="s">
        <v>375</v>
      </c>
      <c r="J240" s="13">
        <v>5</v>
      </c>
    </row>
    <row r="241" spans="2:10" ht="12" customHeight="1" x14ac:dyDescent="0.15">
      <c r="B241" s="30" t="s">
        <v>376</v>
      </c>
      <c r="C241" s="31">
        <f>C240*20</f>
        <v>214000</v>
      </c>
      <c r="D241" s="32" t="s">
        <v>377</v>
      </c>
      <c r="E241" s="33">
        <f>C240</f>
        <v>10700</v>
      </c>
      <c r="G241" s="14" t="s">
        <v>376</v>
      </c>
      <c r="H241" s="15">
        <f>H240*20</f>
        <v>22000</v>
      </c>
      <c r="I241" s="16" t="s">
        <v>377</v>
      </c>
      <c r="J241" s="17">
        <f>H240</f>
        <v>1100</v>
      </c>
    </row>
    <row r="242" spans="2:10" ht="12" customHeight="1" x14ac:dyDescent="0.15">
      <c r="B242" s="136" t="s">
        <v>899</v>
      </c>
      <c r="C242" s="140"/>
      <c r="D242" s="140" t="s">
        <v>900</v>
      </c>
      <c r="E242" s="141"/>
      <c r="G242" s="136" t="s">
        <v>901</v>
      </c>
      <c r="H242" s="137"/>
      <c r="I242" s="140" t="s">
        <v>902</v>
      </c>
      <c r="J242" s="141"/>
    </row>
    <row r="243" spans="2:10" ht="12" customHeight="1" x14ac:dyDescent="0.15">
      <c r="B243" s="136"/>
      <c r="C243" s="140"/>
      <c r="D243" s="140"/>
      <c r="E243" s="141"/>
      <c r="G243" s="136"/>
      <c r="H243" s="137"/>
      <c r="I243" s="140"/>
      <c r="J243" s="141"/>
    </row>
    <row r="244" spans="2:10" ht="12" customHeight="1" x14ac:dyDescent="0.15">
      <c r="B244" s="136"/>
      <c r="C244" s="140"/>
      <c r="D244" s="140"/>
      <c r="E244" s="141"/>
      <c r="G244" s="136"/>
      <c r="H244" s="137"/>
      <c r="I244" s="140"/>
      <c r="J244" s="141"/>
    </row>
    <row r="245" spans="2:10" ht="12" customHeight="1" x14ac:dyDescent="0.15">
      <c r="B245" s="136"/>
      <c r="C245" s="140"/>
      <c r="D245" s="140"/>
      <c r="E245" s="141"/>
      <c r="G245" s="136"/>
      <c r="H245" s="137"/>
      <c r="I245" s="140"/>
      <c r="J245" s="141"/>
    </row>
    <row r="246" spans="2:10" ht="12" customHeight="1" x14ac:dyDescent="0.15">
      <c r="B246" s="136"/>
      <c r="C246" s="140"/>
      <c r="D246" s="140"/>
      <c r="E246" s="141"/>
      <c r="G246" s="136"/>
      <c r="H246" s="137"/>
      <c r="I246" s="140"/>
      <c r="J246" s="141"/>
    </row>
    <row r="247" spans="2:10" ht="12" customHeight="1" x14ac:dyDescent="0.15">
      <c r="B247" s="138"/>
      <c r="C247" s="139"/>
      <c r="D247" s="140"/>
      <c r="E247" s="141"/>
      <c r="G247" s="138"/>
      <c r="H247" s="139"/>
      <c r="I247" s="140"/>
      <c r="J247" s="141"/>
    </row>
    <row r="248" spans="2:10" ht="12" customHeight="1" x14ac:dyDescent="0.15">
      <c r="B248" s="30" t="s">
        <v>386</v>
      </c>
      <c r="C248" s="34">
        <v>10200</v>
      </c>
      <c r="D248" s="139"/>
      <c r="E248" s="142"/>
      <c r="G248" s="14" t="s">
        <v>386</v>
      </c>
      <c r="H248" s="18">
        <v>600</v>
      </c>
      <c r="I248" s="139"/>
      <c r="J248" s="142"/>
    </row>
    <row r="249" spans="2:10" ht="12" customHeight="1" x14ac:dyDescent="0.15">
      <c r="B249" s="143" t="s">
        <v>903</v>
      </c>
      <c r="C249" s="144"/>
      <c r="D249" s="144"/>
      <c r="E249" s="145"/>
      <c r="G249" s="143" t="s">
        <v>479</v>
      </c>
      <c r="H249" s="144"/>
      <c r="I249" s="144"/>
      <c r="J249" s="145"/>
    </row>
    <row r="250" spans="2:10" ht="12" customHeight="1" x14ac:dyDescent="0.15">
      <c r="B250" s="146"/>
      <c r="C250" s="147"/>
      <c r="D250" s="147"/>
      <c r="E250" s="148"/>
      <c r="G250" s="146"/>
      <c r="H250" s="147"/>
      <c r="I250" s="147"/>
      <c r="J250" s="148"/>
    </row>
    <row r="251" spans="2:10" ht="12" customHeight="1" x14ac:dyDescent="0.15">
      <c r="B251" s="146"/>
      <c r="C251" s="147"/>
      <c r="D251" s="147"/>
      <c r="E251" s="148"/>
      <c r="G251" s="146"/>
      <c r="H251" s="147"/>
      <c r="I251" s="147"/>
      <c r="J251" s="148"/>
    </row>
    <row r="252" spans="2:10" ht="12" customHeight="1" x14ac:dyDescent="0.15">
      <c r="B252" s="146"/>
      <c r="C252" s="147"/>
      <c r="D252" s="147"/>
      <c r="E252" s="148"/>
      <c r="G252" s="146"/>
      <c r="H252" s="147"/>
      <c r="I252" s="147"/>
      <c r="J252" s="148"/>
    </row>
    <row r="253" spans="2:10" ht="12" customHeight="1" x14ac:dyDescent="0.15">
      <c r="B253" s="146"/>
      <c r="C253" s="147"/>
      <c r="D253" s="147"/>
      <c r="E253" s="148"/>
      <c r="G253" s="146"/>
      <c r="H253" s="147"/>
      <c r="I253" s="147"/>
      <c r="J253" s="148"/>
    </row>
    <row r="254" spans="2:10" ht="12" customHeight="1" x14ac:dyDescent="0.15">
      <c r="B254" s="146"/>
      <c r="C254" s="147"/>
      <c r="D254" s="147"/>
      <c r="E254" s="148"/>
      <c r="G254" s="146"/>
      <c r="H254" s="147"/>
      <c r="I254" s="147"/>
      <c r="J254" s="148"/>
    </row>
    <row r="255" spans="2:10" ht="12" customHeight="1" x14ac:dyDescent="0.15">
      <c r="B255" s="146"/>
      <c r="C255" s="147"/>
      <c r="D255" s="147"/>
      <c r="E255" s="148"/>
      <c r="G255" s="146"/>
      <c r="H255" s="147"/>
      <c r="I255" s="147"/>
      <c r="J255" s="148"/>
    </row>
    <row r="256" spans="2:10" ht="12" customHeight="1" x14ac:dyDescent="0.15">
      <c r="B256" s="146"/>
      <c r="C256" s="147"/>
      <c r="D256" s="147"/>
      <c r="E256" s="148"/>
      <c r="G256" s="146"/>
      <c r="H256" s="147"/>
      <c r="I256" s="147"/>
      <c r="J256" s="148"/>
    </row>
    <row r="257" spans="2:10" ht="12" customHeight="1" x14ac:dyDescent="0.15">
      <c r="B257" s="146"/>
      <c r="C257" s="147"/>
      <c r="D257" s="147"/>
      <c r="E257" s="148"/>
      <c r="G257" s="146"/>
      <c r="H257" s="147"/>
      <c r="I257" s="147"/>
      <c r="J257" s="148"/>
    </row>
    <row r="258" spans="2:10" ht="12" customHeight="1" x14ac:dyDescent="0.15">
      <c r="B258" s="146"/>
      <c r="C258" s="147"/>
      <c r="D258" s="147"/>
      <c r="E258" s="148"/>
      <c r="G258" s="146"/>
      <c r="H258" s="147"/>
      <c r="I258" s="147"/>
      <c r="J258" s="148"/>
    </row>
    <row r="259" spans="2:10" ht="12" customHeight="1" x14ac:dyDescent="0.15">
      <c r="B259" s="155" t="s">
        <v>481</v>
      </c>
      <c r="C259" s="156"/>
      <c r="D259" s="156"/>
      <c r="E259" s="157"/>
      <c r="G259" s="155" t="s">
        <v>904</v>
      </c>
      <c r="H259" s="156"/>
      <c r="I259" s="156"/>
      <c r="J259" s="157"/>
    </row>
  </sheetData>
  <mergeCells count="152">
    <mergeCell ref="B25:E25"/>
    <mergeCell ref="G25:J25"/>
    <mergeCell ref="L25:O25"/>
    <mergeCell ref="Q25:T25"/>
    <mergeCell ref="B51:E51"/>
    <mergeCell ref="G51:J51"/>
    <mergeCell ref="L51:O51"/>
    <mergeCell ref="Q51:T51"/>
    <mergeCell ref="B77:E77"/>
    <mergeCell ref="G77:J77"/>
    <mergeCell ref="L77:O77"/>
    <mergeCell ref="Q77:T77"/>
    <mergeCell ref="G34:H39"/>
    <mergeCell ref="Q34:R39"/>
    <mergeCell ref="I34:J40"/>
    <mergeCell ref="S34:T40"/>
    <mergeCell ref="B41:E50"/>
    <mergeCell ref="G41:J50"/>
    <mergeCell ref="L41:O50"/>
    <mergeCell ref="Q41:T50"/>
    <mergeCell ref="B103:E103"/>
    <mergeCell ref="G103:J103"/>
    <mergeCell ref="L103:O103"/>
    <mergeCell ref="Q103:T103"/>
    <mergeCell ref="B129:E129"/>
    <mergeCell ref="G129:J129"/>
    <mergeCell ref="L129:O129"/>
    <mergeCell ref="Q129:T129"/>
    <mergeCell ref="B155:E155"/>
    <mergeCell ref="G155:J155"/>
    <mergeCell ref="L155:O155"/>
    <mergeCell ref="Q155:T155"/>
    <mergeCell ref="D112:E118"/>
    <mergeCell ref="N112:O118"/>
    <mergeCell ref="B119:E128"/>
    <mergeCell ref="G119:J128"/>
    <mergeCell ref="B181:E181"/>
    <mergeCell ref="G181:J181"/>
    <mergeCell ref="L181:O181"/>
    <mergeCell ref="Q181:T181"/>
    <mergeCell ref="B207:E207"/>
    <mergeCell ref="G207:J207"/>
    <mergeCell ref="L207:O207"/>
    <mergeCell ref="Q207:T207"/>
    <mergeCell ref="B233:E233"/>
    <mergeCell ref="G233:J233"/>
    <mergeCell ref="L233:O233"/>
    <mergeCell ref="Q233:T233"/>
    <mergeCell ref="B190:C195"/>
    <mergeCell ref="L190:M195"/>
    <mergeCell ref="D190:E196"/>
    <mergeCell ref="N190:O196"/>
    <mergeCell ref="G190:H195"/>
    <mergeCell ref="Q190:R195"/>
    <mergeCell ref="I190:J196"/>
    <mergeCell ref="S190:T196"/>
    <mergeCell ref="B259:E259"/>
    <mergeCell ref="G259:J259"/>
    <mergeCell ref="B242:C247"/>
    <mergeCell ref="D242:E248"/>
    <mergeCell ref="B249:E258"/>
    <mergeCell ref="Q197:T206"/>
    <mergeCell ref="I216:J222"/>
    <mergeCell ref="S216:T222"/>
    <mergeCell ref="G223:J232"/>
    <mergeCell ref="B197:E206"/>
    <mergeCell ref="Q223:T232"/>
    <mergeCell ref="G242:H247"/>
    <mergeCell ref="I242:J248"/>
    <mergeCell ref="G249:J258"/>
    <mergeCell ref="G197:J206"/>
    <mergeCell ref="L197:O206"/>
    <mergeCell ref="B216:C221"/>
    <mergeCell ref="L216:M221"/>
    <mergeCell ref="D216:E222"/>
    <mergeCell ref="N216:O222"/>
    <mergeCell ref="L223:O232"/>
    <mergeCell ref="B223:E232"/>
    <mergeCell ref="G216:H221"/>
    <mergeCell ref="Q216:R221"/>
    <mergeCell ref="D86:E92"/>
    <mergeCell ref="N86:O92"/>
    <mergeCell ref="G86:H91"/>
    <mergeCell ref="Q86:R91"/>
    <mergeCell ref="I86:J92"/>
    <mergeCell ref="S86:T92"/>
    <mergeCell ref="B60:C65"/>
    <mergeCell ref="L60:M65"/>
    <mergeCell ref="D60:E66"/>
    <mergeCell ref="N60:O66"/>
    <mergeCell ref="G60:H65"/>
    <mergeCell ref="Q60:R65"/>
    <mergeCell ref="I60:J66"/>
    <mergeCell ref="S60:T66"/>
    <mergeCell ref="B67:E76"/>
    <mergeCell ref="G67:J76"/>
    <mergeCell ref="L67:O76"/>
    <mergeCell ref="B8:C13"/>
    <mergeCell ref="L8:M13"/>
    <mergeCell ref="D8:E14"/>
    <mergeCell ref="N8:O14"/>
    <mergeCell ref="G8:H13"/>
    <mergeCell ref="Q8:R13"/>
    <mergeCell ref="I8:J14"/>
    <mergeCell ref="S8:T14"/>
    <mergeCell ref="B112:C117"/>
    <mergeCell ref="L112:M117"/>
    <mergeCell ref="Q67:T76"/>
    <mergeCell ref="B34:C39"/>
    <mergeCell ref="L34:M39"/>
    <mergeCell ref="B93:E102"/>
    <mergeCell ref="G93:J102"/>
    <mergeCell ref="L93:O102"/>
    <mergeCell ref="D34:E40"/>
    <mergeCell ref="N34:O40"/>
    <mergeCell ref="B15:E24"/>
    <mergeCell ref="G15:J24"/>
    <mergeCell ref="L15:O24"/>
    <mergeCell ref="Q15:T24"/>
    <mergeCell ref="B86:C91"/>
    <mergeCell ref="L86:M91"/>
    <mergeCell ref="Q171:T180"/>
    <mergeCell ref="G138:H143"/>
    <mergeCell ref="Q138:R143"/>
    <mergeCell ref="I138:J144"/>
    <mergeCell ref="S138:T144"/>
    <mergeCell ref="G145:J154"/>
    <mergeCell ref="L145:O154"/>
    <mergeCell ref="Q145:T154"/>
    <mergeCell ref="B171:E180"/>
    <mergeCell ref="B164:C169"/>
    <mergeCell ref="L164:M169"/>
    <mergeCell ref="D164:E170"/>
    <mergeCell ref="N164:O170"/>
    <mergeCell ref="L171:O180"/>
    <mergeCell ref="G171:J180"/>
    <mergeCell ref="B138:C143"/>
    <mergeCell ref="L138:M143"/>
    <mergeCell ref="B145:E154"/>
    <mergeCell ref="D138:E144"/>
    <mergeCell ref="N138:O144"/>
    <mergeCell ref="I164:J170"/>
    <mergeCell ref="Q93:T102"/>
    <mergeCell ref="G164:H169"/>
    <mergeCell ref="Q164:R169"/>
    <mergeCell ref="G112:H117"/>
    <mergeCell ref="Q112:R117"/>
    <mergeCell ref="I112:J118"/>
    <mergeCell ref="S112:T118"/>
    <mergeCell ref="Q119:T128"/>
    <mergeCell ref="S164:T170"/>
    <mergeCell ref="L119:O128"/>
  </mergeCells>
  <phoneticPr fontId="12" type="noConversion"/>
  <conditionalFormatting sqref="C5">
    <cfRule type="cellIs" dxfId="1420" priority="442" operator="equal">
      <formula>"橙色"</formula>
    </cfRule>
    <cfRule type="cellIs" dxfId="1419" priority="443" operator="equal">
      <formula>"橙色"</formula>
    </cfRule>
    <cfRule type="cellIs" dxfId="1418" priority="444" operator="equal">
      <formula>"红色"</formula>
    </cfRule>
    <cfRule type="cellIs" dxfId="1417" priority="445" operator="equal">
      <formula>"紫色"</formula>
    </cfRule>
    <cfRule type="cellIs" dxfId="1416" priority="446" operator="equal">
      <formula>"蓝色"</formula>
    </cfRule>
    <cfRule type="cellIs" dxfId="1415" priority="447" operator="equal">
      <formula>"绿色"</formula>
    </cfRule>
    <cfRule type="cellIs" dxfId="1414" priority="448" operator="equal">
      <formula>"黑色"</formula>
    </cfRule>
  </conditionalFormatting>
  <conditionalFormatting sqref="H5">
    <cfRule type="cellIs" dxfId="1413" priority="435" operator="equal">
      <formula>"橙色"</formula>
    </cfRule>
    <cfRule type="cellIs" dxfId="1412" priority="436" operator="equal">
      <formula>"橙色"</formula>
    </cfRule>
    <cfRule type="cellIs" dxfId="1411" priority="437" operator="equal">
      <formula>"红色"</formula>
    </cfRule>
    <cfRule type="cellIs" dxfId="1410" priority="438" operator="equal">
      <formula>"紫色"</formula>
    </cfRule>
    <cfRule type="cellIs" dxfId="1409" priority="439" operator="equal">
      <formula>"蓝色"</formula>
    </cfRule>
    <cfRule type="cellIs" dxfId="1408" priority="440" operator="equal">
      <formula>"绿色"</formula>
    </cfRule>
    <cfRule type="cellIs" dxfId="1407" priority="441" operator="equal">
      <formula>"黑色"</formula>
    </cfRule>
  </conditionalFormatting>
  <conditionalFormatting sqref="M5">
    <cfRule type="cellIs" dxfId="1406" priority="428" operator="equal">
      <formula>"橙色"</formula>
    </cfRule>
    <cfRule type="cellIs" dxfId="1405" priority="429" operator="equal">
      <formula>"橙色"</formula>
    </cfRule>
    <cfRule type="cellIs" dxfId="1404" priority="430" operator="equal">
      <formula>"红色"</formula>
    </cfRule>
    <cfRule type="cellIs" dxfId="1403" priority="431" operator="equal">
      <formula>"紫色"</formula>
    </cfRule>
    <cfRule type="cellIs" dxfId="1402" priority="432" operator="equal">
      <formula>"蓝色"</formula>
    </cfRule>
    <cfRule type="cellIs" dxfId="1401" priority="433" operator="equal">
      <formula>"绿色"</formula>
    </cfRule>
    <cfRule type="cellIs" dxfId="1400" priority="434" operator="equal">
      <formula>"黑色"</formula>
    </cfRule>
  </conditionalFormatting>
  <conditionalFormatting sqref="R5">
    <cfRule type="cellIs" dxfId="1399" priority="421" operator="equal">
      <formula>"橙色"</formula>
    </cfRule>
    <cfRule type="cellIs" dxfId="1398" priority="422" operator="equal">
      <formula>"橙色"</formula>
    </cfRule>
    <cfRule type="cellIs" dxfId="1397" priority="423" operator="equal">
      <formula>"红色"</formula>
    </cfRule>
    <cfRule type="cellIs" dxfId="1396" priority="424" operator="equal">
      <formula>"紫色"</formula>
    </cfRule>
    <cfRule type="cellIs" dxfId="1395" priority="425" operator="equal">
      <formula>"蓝色"</formula>
    </cfRule>
    <cfRule type="cellIs" dxfId="1394" priority="426" operator="equal">
      <formula>"绿色"</formula>
    </cfRule>
    <cfRule type="cellIs" dxfId="1393" priority="427" operator="equal">
      <formula>"黑色"</formula>
    </cfRule>
  </conditionalFormatting>
  <conditionalFormatting sqref="C31">
    <cfRule type="cellIs" dxfId="1392" priority="414" operator="equal">
      <formula>"橙色"</formula>
    </cfRule>
    <cfRule type="cellIs" dxfId="1391" priority="415" operator="equal">
      <formula>"橙色"</formula>
    </cfRule>
    <cfRule type="cellIs" dxfId="1390" priority="416" operator="equal">
      <formula>"红色"</formula>
    </cfRule>
    <cfRule type="cellIs" dxfId="1389" priority="417" operator="equal">
      <formula>"紫色"</formula>
    </cfRule>
    <cfRule type="cellIs" dxfId="1388" priority="418" operator="equal">
      <formula>"蓝色"</formula>
    </cfRule>
    <cfRule type="cellIs" dxfId="1387" priority="419" operator="equal">
      <formula>"绿色"</formula>
    </cfRule>
    <cfRule type="cellIs" dxfId="1386" priority="420" operator="equal">
      <formula>"黑色"</formula>
    </cfRule>
  </conditionalFormatting>
  <conditionalFormatting sqref="H31">
    <cfRule type="cellIs" dxfId="1385" priority="407" operator="equal">
      <formula>"橙色"</formula>
    </cfRule>
    <cfRule type="cellIs" dxfId="1384" priority="408" operator="equal">
      <formula>"橙色"</formula>
    </cfRule>
    <cfRule type="cellIs" dxfId="1383" priority="409" operator="equal">
      <formula>"红色"</formula>
    </cfRule>
    <cfRule type="cellIs" dxfId="1382" priority="410" operator="equal">
      <formula>"紫色"</formula>
    </cfRule>
    <cfRule type="cellIs" dxfId="1381" priority="411" operator="equal">
      <formula>"蓝色"</formula>
    </cfRule>
    <cfRule type="cellIs" dxfId="1380" priority="412" operator="equal">
      <formula>"绿色"</formula>
    </cfRule>
    <cfRule type="cellIs" dxfId="1379" priority="413" operator="equal">
      <formula>"黑色"</formula>
    </cfRule>
  </conditionalFormatting>
  <conditionalFormatting sqref="M31">
    <cfRule type="cellIs" dxfId="1378" priority="400" operator="equal">
      <formula>"橙色"</formula>
    </cfRule>
    <cfRule type="cellIs" dxfId="1377" priority="401" operator="equal">
      <formula>"橙色"</formula>
    </cfRule>
    <cfRule type="cellIs" dxfId="1376" priority="402" operator="equal">
      <formula>"红色"</formula>
    </cfRule>
    <cfRule type="cellIs" dxfId="1375" priority="403" operator="equal">
      <formula>"紫色"</formula>
    </cfRule>
    <cfRule type="cellIs" dxfId="1374" priority="404" operator="equal">
      <formula>"蓝色"</formula>
    </cfRule>
    <cfRule type="cellIs" dxfId="1373" priority="405" operator="equal">
      <formula>"绿色"</formula>
    </cfRule>
    <cfRule type="cellIs" dxfId="1372" priority="406" operator="equal">
      <formula>"黑色"</formula>
    </cfRule>
  </conditionalFormatting>
  <conditionalFormatting sqref="R31">
    <cfRule type="cellIs" dxfId="1371" priority="85" operator="equal">
      <formula>"橙色"</formula>
    </cfRule>
    <cfRule type="cellIs" dxfId="1370" priority="86" operator="equal">
      <formula>"金色"</formula>
    </cfRule>
    <cfRule type="cellIs" dxfId="1369" priority="87" operator="equal">
      <formula>"红色"</formula>
    </cfRule>
    <cfRule type="cellIs" dxfId="1368" priority="88" operator="equal">
      <formula>"紫色"</formula>
    </cfRule>
    <cfRule type="cellIs" dxfId="1367" priority="89" operator="equal">
      <formula>"蓝色"</formula>
    </cfRule>
    <cfRule type="cellIs" dxfId="1366" priority="90" operator="equal">
      <formula>"绿色"</formula>
    </cfRule>
    <cfRule type="cellIs" dxfId="1365" priority="91" operator="equal">
      <formula>"黑色"</formula>
    </cfRule>
  </conditionalFormatting>
  <conditionalFormatting sqref="C57">
    <cfRule type="cellIs" dxfId="1364" priority="358" operator="equal">
      <formula>"橙色"</formula>
    </cfRule>
    <cfRule type="cellIs" dxfId="1363" priority="359" operator="equal">
      <formula>"橙色"</formula>
    </cfRule>
    <cfRule type="cellIs" dxfId="1362" priority="360" operator="equal">
      <formula>"红色"</formula>
    </cfRule>
    <cfRule type="cellIs" dxfId="1361" priority="361" operator="equal">
      <formula>"紫色"</formula>
    </cfRule>
    <cfRule type="cellIs" dxfId="1360" priority="362" operator="equal">
      <formula>"蓝色"</formula>
    </cfRule>
    <cfRule type="cellIs" dxfId="1359" priority="363" operator="equal">
      <formula>"绿色"</formula>
    </cfRule>
    <cfRule type="cellIs" dxfId="1358" priority="364" operator="equal">
      <formula>"黑色"</formula>
    </cfRule>
  </conditionalFormatting>
  <conditionalFormatting sqref="H57">
    <cfRule type="cellIs" dxfId="1357" priority="351" operator="equal">
      <formula>"橙色"</formula>
    </cfRule>
    <cfRule type="cellIs" dxfId="1356" priority="352" operator="equal">
      <formula>"橙色"</formula>
    </cfRule>
    <cfRule type="cellIs" dxfId="1355" priority="353" operator="equal">
      <formula>"红色"</formula>
    </cfRule>
    <cfRule type="cellIs" dxfId="1354" priority="354" operator="equal">
      <formula>"紫色"</formula>
    </cfRule>
    <cfRule type="cellIs" dxfId="1353" priority="355" operator="equal">
      <formula>"蓝色"</formula>
    </cfRule>
    <cfRule type="cellIs" dxfId="1352" priority="356" operator="equal">
      <formula>"绿色"</formula>
    </cfRule>
    <cfRule type="cellIs" dxfId="1351" priority="357" operator="equal">
      <formula>"黑色"</formula>
    </cfRule>
  </conditionalFormatting>
  <conditionalFormatting sqref="M57">
    <cfRule type="cellIs" dxfId="1350" priority="372" operator="equal">
      <formula>"橙色"</formula>
    </cfRule>
    <cfRule type="cellIs" dxfId="1349" priority="373" operator="equal">
      <formula>"橙色"</formula>
    </cfRule>
    <cfRule type="cellIs" dxfId="1348" priority="374" operator="equal">
      <formula>"红色"</formula>
    </cfRule>
    <cfRule type="cellIs" dxfId="1347" priority="375" operator="equal">
      <formula>"紫色"</formula>
    </cfRule>
    <cfRule type="cellIs" dxfId="1346" priority="376" operator="equal">
      <formula>"蓝色"</formula>
    </cfRule>
    <cfRule type="cellIs" dxfId="1345" priority="377" operator="equal">
      <formula>"绿色"</formula>
    </cfRule>
    <cfRule type="cellIs" dxfId="1344" priority="378" operator="equal">
      <formula>"黑色"</formula>
    </cfRule>
  </conditionalFormatting>
  <conditionalFormatting sqref="R57">
    <cfRule type="cellIs" dxfId="1343" priority="365" operator="equal">
      <formula>"橙色"</formula>
    </cfRule>
    <cfRule type="cellIs" dxfId="1342" priority="366" operator="equal">
      <formula>"橙色"</formula>
    </cfRule>
    <cfRule type="cellIs" dxfId="1341" priority="367" operator="equal">
      <formula>"红色"</formula>
    </cfRule>
    <cfRule type="cellIs" dxfId="1340" priority="368" operator="equal">
      <formula>"紫色"</formula>
    </cfRule>
    <cfRule type="cellIs" dxfId="1339" priority="369" operator="equal">
      <formula>"蓝色"</formula>
    </cfRule>
    <cfRule type="cellIs" dxfId="1338" priority="370" operator="equal">
      <formula>"绿色"</formula>
    </cfRule>
    <cfRule type="cellIs" dxfId="1337" priority="371" operator="equal">
      <formula>"黑色"</formula>
    </cfRule>
  </conditionalFormatting>
  <conditionalFormatting sqref="C83">
    <cfRule type="cellIs" dxfId="1336" priority="330" operator="equal">
      <formula>"橙色"</formula>
    </cfRule>
    <cfRule type="cellIs" dxfId="1335" priority="331" operator="equal">
      <formula>"橙色"</formula>
    </cfRule>
    <cfRule type="cellIs" dxfId="1334" priority="332" operator="equal">
      <formula>"红色"</formula>
    </cfRule>
    <cfRule type="cellIs" dxfId="1333" priority="333" operator="equal">
      <formula>"紫色"</formula>
    </cfRule>
    <cfRule type="cellIs" dxfId="1332" priority="334" operator="equal">
      <formula>"蓝色"</formula>
    </cfRule>
    <cfRule type="cellIs" dxfId="1331" priority="335" operator="equal">
      <formula>"绿色"</formula>
    </cfRule>
    <cfRule type="cellIs" dxfId="1330" priority="336" operator="equal">
      <formula>"黑色"</formula>
    </cfRule>
  </conditionalFormatting>
  <conditionalFormatting sqref="H83">
    <cfRule type="cellIs" dxfId="1329" priority="323" operator="equal">
      <formula>"橙色"</formula>
    </cfRule>
    <cfRule type="cellIs" dxfId="1328" priority="324" operator="equal">
      <formula>"橙色"</formula>
    </cfRule>
    <cfRule type="cellIs" dxfId="1327" priority="325" operator="equal">
      <formula>"红色"</formula>
    </cfRule>
    <cfRule type="cellIs" dxfId="1326" priority="326" operator="equal">
      <formula>"紫色"</formula>
    </cfRule>
    <cfRule type="cellIs" dxfId="1325" priority="327" operator="equal">
      <formula>"蓝色"</formula>
    </cfRule>
    <cfRule type="cellIs" dxfId="1324" priority="328" operator="equal">
      <formula>"绿色"</formula>
    </cfRule>
    <cfRule type="cellIs" dxfId="1323" priority="329" operator="equal">
      <formula>"黑色"</formula>
    </cfRule>
  </conditionalFormatting>
  <conditionalFormatting sqref="M83">
    <cfRule type="cellIs" dxfId="1322" priority="344" operator="equal">
      <formula>"橙色"</formula>
    </cfRule>
    <cfRule type="cellIs" dxfId="1321" priority="345" operator="equal">
      <formula>"橙色"</formula>
    </cfRule>
    <cfRule type="cellIs" dxfId="1320" priority="346" operator="equal">
      <formula>"红色"</formula>
    </cfRule>
    <cfRule type="cellIs" dxfId="1319" priority="347" operator="equal">
      <formula>"紫色"</formula>
    </cfRule>
    <cfRule type="cellIs" dxfId="1318" priority="348" operator="equal">
      <formula>"蓝色"</formula>
    </cfRule>
    <cfRule type="cellIs" dxfId="1317" priority="349" operator="equal">
      <formula>"绿色"</formula>
    </cfRule>
    <cfRule type="cellIs" dxfId="1316" priority="350" operator="equal">
      <formula>"黑色"</formula>
    </cfRule>
  </conditionalFormatting>
  <conditionalFormatting sqref="R83">
    <cfRule type="cellIs" dxfId="1315" priority="337" operator="equal">
      <formula>"橙色"</formula>
    </cfRule>
    <cfRule type="cellIs" dxfId="1314" priority="338" operator="equal">
      <formula>"橙色"</formula>
    </cfRule>
    <cfRule type="cellIs" dxfId="1313" priority="339" operator="equal">
      <formula>"红色"</formula>
    </cfRule>
    <cfRule type="cellIs" dxfId="1312" priority="340" operator="equal">
      <formula>"紫色"</formula>
    </cfRule>
    <cfRule type="cellIs" dxfId="1311" priority="341" operator="equal">
      <formula>"蓝色"</formula>
    </cfRule>
    <cfRule type="cellIs" dxfId="1310" priority="342" operator="equal">
      <formula>"绿色"</formula>
    </cfRule>
    <cfRule type="cellIs" dxfId="1309" priority="343" operator="equal">
      <formula>"黑色"</formula>
    </cfRule>
  </conditionalFormatting>
  <conditionalFormatting sqref="C109">
    <cfRule type="cellIs" dxfId="1308" priority="302" operator="equal">
      <formula>"橙色"</formula>
    </cfRule>
    <cfRule type="cellIs" dxfId="1307" priority="303" operator="equal">
      <formula>"橙色"</formula>
    </cfRule>
    <cfRule type="cellIs" dxfId="1306" priority="304" operator="equal">
      <formula>"红色"</formula>
    </cfRule>
    <cfRule type="cellIs" dxfId="1305" priority="305" operator="equal">
      <formula>"紫色"</formula>
    </cfRule>
    <cfRule type="cellIs" dxfId="1304" priority="306" operator="equal">
      <formula>"蓝色"</formula>
    </cfRule>
    <cfRule type="cellIs" dxfId="1303" priority="307" operator="equal">
      <formula>"绿色"</formula>
    </cfRule>
    <cfRule type="cellIs" dxfId="1302" priority="308" operator="equal">
      <formula>"黑色"</formula>
    </cfRule>
  </conditionalFormatting>
  <conditionalFormatting sqref="H109">
    <cfRule type="cellIs" dxfId="1301" priority="295" operator="equal">
      <formula>"橙色"</formula>
    </cfRule>
    <cfRule type="cellIs" dxfId="1300" priority="296" operator="equal">
      <formula>"橙色"</formula>
    </cfRule>
    <cfRule type="cellIs" dxfId="1299" priority="297" operator="equal">
      <formula>"红色"</formula>
    </cfRule>
    <cfRule type="cellIs" dxfId="1298" priority="298" operator="equal">
      <formula>"紫色"</formula>
    </cfRule>
    <cfRule type="cellIs" dxfId="1297" priority="299" operator="equal">
      <formula>"蓝色"</formula>
    </cfRule>
    <cfRule type="cellIs" dxfId="1296" priority="300" operator="equal">
      <formula>"绿色"</formula>
    </cfRule>
    <cfRule type="cellIs" dxfId="1295" priority="301" operator="equal">
      <formula>"黑色"</formula>
    </cfRule>
  </conditionalFormatting>
  <conditionalFormatting sqref="M109">
    <cfRule type="cellIs" dxfId="1294" priority="316" operator="equal">
      <formula>"橙色"</formula>
    </cfRule>
    <cfRule type="cellIs" dxfId="1293" priority="317" operator="equal">
      <formula>"橙色"</formula>
    </cfRule>
    <cfRule type="cellIs" dxfId="1292" priority="318" operator="equal">
      <formula>"红色"</formula>
    </cfRule>
    <cfRule type="cellIs" dxfId="1291" priority="319" operator="equal">
      <formula>"紫色"</formula>
    </cfRule>
    <cfRule type="cellIs" dxfId="1290" priority="320" operator="equal">
      <formula>"蓝色"</formula>
    </cfRule>
    <cfRule type="cellIs" dxfId="1289" priority="321" operator="equal">
      <formula>"绿色"</formula>
    </cfRule>
    <cfRule type="cellIs" dxfId="1288" priority="322" operator="equal">
      <formula>"黑色"</formula>
    </cfRule>
  </conditionalFormatting>
  <conditionalFormatting sqref="R109">
    <cfRule type="cellIs" dxfId="1287" priority="309" operator="equal">
      <formula>"橙色"</formula>
    </cfRule>
    <cfRule type="cellIs" dxfId="1286" priority="310" operator="equal">
      <formula>"橙色"</formula>
    </cfRule>
    <cfRule type="cellIs" dxfId="1285" priority="311" operator="equal">
      <formula>"红色"</formula>
    </cfRule>
    <cfRule type="cellIs" dxfId="1284" priority="312" operator="equal">
      <formula>"紫色"</formula>
    </cfRule>
    <cfRule type="cellIs" dxfId="1283" priority="313" operator="equal">
      <formula>"蓝色"</formula>
    </cfRule>
    <cfRule type="cellIs" dxfId="1282" priority="314" operator="equal">
      <formula>"绿色"</formula>
    </cfRule>
    <cfRule type="cellIs" dxfId="1281" priority="315" operator="equal">
      <formula>"黑色"</formula>
    </cfRule>
  </conditionalFormatting>
  <conditionalFormatting sqref="C135">
    <cfRule type="cellIs" dxfId="1280" priority="274" operator="equal">
      <formula>"橙色"</formula>
    </cfRule>
    <cfRule type="cellIs" dxfId="1279" priority="275" operator="equal">
      <formula>"橙色"</formula>
    </cfRule>
    <cfRule type="cellIs" dxfId="1278" priority="276" operator="equal">
      <formula>"红色"</formula>
    </cfRule>
    <cfRule type="cellIs" dxfId="1277" priority="277" operator="equal">
      <formula>"紫色"</formula>
    </cfRule>
    <cfRule type="cellIs" dxfId="1276" priority="278" operator="equal">
      <formula>"蓝色"</formula>
    </cfRule>
    <cfRule type="cellIs" dxfId="1275" priority="279" operator="equal">
      <formula>"绿色"</formula>
    </cfRule>
    <cfRule type="cellIs" dxfId="1274" priority="280" operator="equal">
      <formula>"黑色"</formula>
    </cfRule>
  </conditionalFormatting>
  <conditionalFormatting sqref="H135">
    <cfRule type="cellIs" dxfId="1273" priority="99" operator="equal">
      <formula>"橙色"</formula>
    </cfRule>
    <cfRule type="cellIs" dxfId="1272" priority="100" operator="equal">
      <formula>"金色"</formula>
    </cfRule>
    <cfRule type="cellIs" dxfId="1271" priority="101" operator="equal">
      <formula>"红色"</formula>
    </cfRule>
    <cfRule type="cellIs" dxfId="1270" priority="102" operator="equal">
      <formula>"紫色"</formula>
    </cfRule>
    <cfRule type="cellIs" dxfId="1269" priority="103" operator="equal">
      <formula>"蓝色"</formula>
    </cfRule>
    <cfRule type="cellIs" dxfId="1268" priority="104" operator="equal">
      <formula>"绿色"</formula>
    </cfRule>
    <cfRule type="cellIs" dxfId="1267" priority="105" operator="equal">
      <formula>"黑色"</formula>
    </cfRule>
  </conditionalFormatting>
  <conditionalFormatting sqref="M135">
    <cfRule type="cellIs" dxfId="1266" priority="288" operator="equal">
      <formula>"橙色"</formula>
    </cfRule>
    <cfRule type="cellIs" dxfId="1265" priority="289" operator="equal">
      <formula>"橙色"</formula>
    </cfRule>
    <cfRule type="cellIs" dxfId="1264" priority="290" operator="equal">
      <formula>"红色"</formula>
    </cfRule>
    <cfRule type="cellIs" dxfId="1263" priority="291" operator="equal">
      <formula>"紫色"</formula>
    </cfRule>
    <cfRule type="cellIs" dxfId="1262" priority="292" operator="equal">
      <formula>"蓝色"</formula>
    </cfRule>
    <cfRule type="cellIs" dxfId="1261" priority="293" operator="equal">
      <formula>"绿色"</formula>
    </cfRule>
    <cfRule type="cellIs" dxfId="1260" priority="294" operator="equal">
      <formula>"黑色"</formula>
    </cfRule>
  </conditionalFormatting>
  <conditionalFormatting sqref="R135">
    <cfRule type="cellIs" dxfId="1259" priority="281" operator="equal">
      <formula>"橙色"</formula>
    </cfRule>
    <cfRule type="cellIs" dxfId="1258" priority="282" operator="equal">
      <formula>"橙色"</formula>
    </cfRule>
    <cfRule type="cellIs" dxfId="1257" priority="283" operator="equal">
      <formula>"红色"</formula>
    </cfRule>
    <cfRule type="cellIs" dxfId="1256" priority="284" operator="equal">
      <formula>"紫色"</formula>
    </cfRule>
    <cfRule type="cellIs" dxfId="1255" priority="285" operator="equal">
      <formula>"蓝色"</formula>
    </cfRule>
    <cfRule type="cellIs" dxfId="1254" priority="286" operator="equal">
      <formula>"绿色"</formula>
    </cfRule>
    <cfRule type="cellIs" dxfId="1253" priority="287" operator="equal">
      <formula>"黑色"</formula>
    </cfRule>
  </conditionalFormatting>
  <conditionalFormatting sqref="C161">
    <cfRule type="cellIs" dxfId="1252" priority="260" operator="equal">
      <formula>"橙色"</formula>
    </cfRule>
    <cfRule type="cellIs" dxfId="1251" priority="261" operator="equal">
      <formula>"橙色"</formula>
    </cfRule>
    <cfRule type="cellIs" dxfId="1250" priority="262" operator="equal">
      <formula>"红色"</formula>
    </cfRule>
    <cfRule type="cellIs" dxfId="1249" priority="263" operator="equal">
      <formula>"紫色"</formula>
    </cfRule>
    <cfRule type="cellIs" dxfId="1248" priority="264" operator="equal">
      <formula>"蓝色"</formula>
    </cfRule>
    <cfRule type="cellIs" dxfId="1247" priority="265" operator="equal">
      <formula>"绿色"</formula>
    </cfRule>
    <cfRule type="cellIs" dxfId="1246" priority="266" operator="equal">
      <formula>"黑色"</formula>
    </cfRule>
  </conditionalFormatting>
  <conditionalFormatting sqref="H161">
    <cfRule type="cellIs" dxfId="1245" priority="239" operator="equal">
      <formula>"橙色"</formula>
    </cfRule>
    <cfRule type="cellIs" dxfId="1244" priority="240" operator="equal">
      <formula>"橙色"</formula>
    </cfRule>
    <cfRule type="cellIs" dxfId="1243" priority="241" operator="equal">
      <formula>"红色"</formula>
    </cfRule>
    <cfRule type="cellIs" dxfId="1242" priority="242" operator="equal">
      <formula>"紫色"</formula>
    </cfRule>
    <cfRule type="cellIs" dxfId="1241" priority="243" operator="equal">
      <formula>"蓝色"</formula>
    </cfRule>
    <cfRule type="cellIs" dxfId="1240" priority="244" operator="equal">
      <formula>"绿色"</formula>
    </cfRule>
    <cfRule type="cellIs" dxfId="1239" priority="245" operator="equal">
      <formula>"黑色"</formula>
    </cfRule>
  </conditionalFormatting>
  <conditionalFormatting sqref="M161">
    <cfRule type="cellIs" dxfId="1238" priority="50" operator="equal">
      <formula>"金色"</formula>
    </cfRule>
    <cfRule type="cellIs" dxfId="1237" priority="51" operator="equal">
      <formula>"橙色"</formula>
    </cfRule>
    <cfRule type="cellIs" dxfId="1236" priority="52" operator="equal">
      <formula>"红色"</formula>
    </cfRule>
    <cfRule type="cellIs" dxfId="1235" priority="53" operator="equal">
      <formula>"紫色"</formula>
    </cfRule>
    <cfRule type="cellIs" dxfId="1234" priority="54" operator="equal">
      <formula>"蓝色"</formula>
    </cfRule>
    <cfRule type="cellIs" dxfId="1233" priority="55" operator="equal">
      <formula>"绿色"</formula>
    </cfRule>
    <cfRule type="cellIs" dxfId="1232" priority="56" operator="equal">
      <formula>"黑色"</formula>
    </cfRule>
  </conditionalFormatting>
  <conditionalFormatting sqref="R161">
    <cfRule type="cellIs" dxfId="1231" priority="225" operator="equal">
      <formula>"橙色"</formula>
    </cfRule>
    <cfRule type="cellIs" dxfId="1230" priority="226" operator="equal">
      <formula>"橙色"</formula>
    </cfRule>
    <cfRule type="cellIs" dxfId="1229" priority="227" operator="equal">
      <formula>"红色"</formula>
    </cfRule>
    <cfRule type="cellIs" dxfId="1228" priority="228" operator="equal">
      <formula>"紫色"</formula>
    </cfRule>
    <cfRule type="cellIs" dxfId="1227" priority="229" operator="equal">
      <formula>"蓝色"</formula>
    </cfRule>
    <cfRule type="cellIs" dxfId="1226" priority="230" operator="equal">
      <formula>"绿色"</formula>
    </cfRule>
    <cfRule type="cellIs" dxfId="1225" priority="231" operator="equal">
      <formula>"黑色"</formula>
    </cfRule>
  </conditionalFormatting>
  <conditionalFormatting sqref="C187">
    <cfRule type="cellIs" dxfId="1224" priority="218" operator="equal">
      <formula>"橙色"</formula>
    </cfRule>
    <cfRule type="cellIs" dxfId="1223" priority="219" operator="equal">
      <formula>"橙色"</formula>
    </cfRule>
    <cfRule type="cellIs" dxfId="1222" priority="220" operator="equal">
      <formula>"红色"</formula>
    </cfRule>
    <cfRule type="cellIs" dxfId="1221" priority="221" operator="equal">
      <formula>"紫色"</formula>
    </cfRule>
    <cfRule type="cellIs" dxfId="1220" priority="222" operator="equal">
      <formula>"蓝色"</formula>
    </cfRule>
    <cfRule type="cellIs" dxfId="1219" priority="223" operator="equal">
      <formula>"绿色"</formula>
    </cfRule>
    <cfRule type="cellIs" dxfId="1218" priority="224" operator="equal">
      <formula>"黑色"</formula>
    </cfRule>
  </conditionalFormatting>
  <conditionalFormatting sqref="H187">
    <cfRule type="cellIs" dxfId="1217" priority="211" operator="equal">
      <formula>"橙色"</formula>
    </cfRule>
    <cfRule type="cellIs" dxfId="1216" priority="212" operator="equal">
      <formula>"橙色"</formula>
    </cfRule>
    <cfRule type="cellIs" dxfId="1215" priority="213" operator="equal">
      <formula>"红色"</formula>
    </cfRule>
    <cfRule type="cellIs" dxfId="1214" priority="214" operator="equal">
      <formula>"紫色"</formula>
    </cfRule>
    <cfRule type="cellIs" dxfId="1213" priority="215" operator="equal">
      <formula>"蓝色"</formula>
    </cfRule>
    <cfRule type="cellIs" dxfId="1212" priority="216" operator="equal">
      <formula>"绿色"</formula>
    </cfRule>
    <cfRule type="cellIs" dxfId="1211" priority="217" operator="equal">
      <formula>"黑色"</formula>
    </cfRule>
  </conditionalFormatting>
  <conditionalFormatting sqref="M187">
    <cfRule type="cellIs" dxfId="1210" priority="57" operator="equal">
      <formula>"金色"</formula>
    </cfRule>
    <cfRule type="cellIs" dxfId="1209" priority="58" operator="equal">
      <formula>"橙色"</formula>
    </cfRule>
    <cfRule type="cellIs" dxfId="1208" priority="59" operator="equal">
      <formula>"红色"</formula>
    </cfRule>
    <cfRule type="cellIs" dxfId="1207" priority="60" operator="equal">
      <formula>"紫色"</formula>
    </cfRule>
    <cfRule type="cellIs" dxfId="1206" priority="61" operator="equal">
      <formula>"蓝色"</formula>
    </cfRule>
    <cfRule type="cellIs" dxfId="1205" priority="62" operator="equal">
      <formula>"绿色"</formula>
    </cfRule>
    <cfRule type="cellIs" dxfId="1204" priority="63" operator="equal">
      <formula>"黑色"</formula>
    </cfRule>
  </conditionalFormatting>
  <conditionalFormatting sqref="R187">
    <cfRule type="cellIs" dxfId="1203" priority="120" operator="equal">
      <formula>"橙色"</formula>
    </cfRule>
    <cfRule type="cellIs" dxfId="1202" priority="121" operator="equal">
      <formula>"金色"</formula>
    </cfRule>
    <cfRule type="cellIs" dxfId="1201" priority="122" operator="equal">
      <formula>"红色"</formula>
    </cfRule>
    <cfRule type="cellIs" dxfId="1200" priority="123" operator="equal">
      <formula>"紫色"</formula>
    </cfRule>
    <cfRule type="cellIs" dxfId="1199" priority="124" operator="equal">
      <formula>"蓝色"</formula>
    </cfRule>
    <cfRule type="cellIs" dxfId="1198" priority="125" operator="equal">
      <formula>"绿色"</formula>
    </cfRule>
    <cfRule type="cellIs" dxfId="1197" priority="126" operator="equal">
      <formula>"黑色"</formula>
    </cfRule>
  </conditionalFormatting>
  <conditionalFormatting sqref="C213">
    <cfRule type="cellIs" dxfId="1196" priority="36" operator="equal">
      <formula>"金色"</formula>
    </cfRule>
    <cfRule type="cellIs" dxfId="1195" priority="37" operator="equal">
      <formula>"橙色"</formula>
    </cfRule>
    <cfRule type="cellIs" dxfId="1194" priority="38" operator="equal">
      <formula>"红色"</formula>
    </cfRule>
    <cfRule type="cellIs" dxfId="1193" priority="39" operator="equal">
      <formula>"紫色"</formula>
    </cfRule>
    <cfRule type="cellIs" dxfId="1192" priority="40" operator="equal">
      <formula>"蓝色"</formula>
    </cfRule>
    <cfRule type="cellIs" dxfId="1191" priority="41" operator="equal">
      <formula>"绿色"</formula>
    </cfRule>
    <cfRule type="cellIs" dxfId="1190" priority="42" operator="equal">
      <formula>"黑色"</formula>
    </cfRule>
  </conditionalFormatting>
  <conditionalFormatting sqref="H213">
    <cfRule type="cellIs" dxfId="1189" priority="43" operator="equal">
      <formula>"金色"</formula>
    </cfRule>
    <cfRule type="cellIs" dxfId="1188" priority="44" operator="equal">
      <formula>"橙色"</formula>
    </cfRule>
    <cfRule type="cellIs" dxfId="1187" priority="45" operator="equal">
      <formula>"红色"</formula>
    </cfRule>
    <cfRule type="cellIs" dxfId="1186" priority="46" operator="equal">
      <formula>"紫色"</formula>
    </cfRule>
    <cfRule type="cellIs" dxfId="1185" priority="47" operator="equal">
      <formula>"蓝色"</formula>
    </cfRule>
    <cfRule type="cellIs" dxfId="1184" priority="48" operator="equal">
      <formula>"绿色"</formula>
    </cfRule>
    <cfRule type="cellIs" dxfId="1183" priority="49" operator="equal">
      <formula>"黑色"</formula>
    </cfRule>
  </conditionalFormatting>
  <conditionalFormatting sqref="M213">
    <cfRule type="cellIs" dxfId="1182" priority="22" operator="equal">
      <formula>"橙色"</formula>
    </cfRule>
    <cfRule type="cellIs" dxfId="1181" priority="23" operator="equal">
      <formula>"橙色"</formula>
    </cfRule>
    <cfRule type="cellIs" dxfId="1180" priority="24" operator="equal">
      <formula>"红色"</formula>
    </cfRule>
    <cfRule type="cellIs" dxfId="1179" priority="25" operator="equal">
      <formula>"紫色"</formula>
    </cfRule>
    <cfRule type="cellIs" dxfId="1178" priority="26" operator="equal">
      <formula>"蓝色"</formula>
    </cfRule>
    <cfRule type="cellIs" dxfId="1177" priority="27" operator="equal">
      <formula>"绿色"</formula>
    </cfRule>
    <cfRule type="cellIs" dxfId="1176" priority="28" operator="equal">
      <formula>"黑色"</formula>
    </cfRule>
  </conditionalFormatting>
  <conditionalFormatting sqref="R213">
    <cfRule type="cellIs" dxfId="1175" priority="15" operator="equal">
      <formula>"橙色"</formula>
    </cfRule>
    <cfRule type="cellIs" dxfId="1174" priority="16" operator="equal">
      <formula>"橙色"</formula>
    </cfRule>
    <cfRule type="cellIs" dxfId="1173" priority="17" operator="equal">
      <formula>"红色"</formula>
    </cfRule>
    <cfRule type="cellIs" dxfId="1172" priority="18" operator="equal">
      <formula>"紫色"</formula>
    </cfRule>
    <cfRule type="cellIs" dxfId="1171" priority="19" operator="equal">
      <formula>"蓝色"</formula>
    </cfRule>
    <cfRule type="cellIs" dxfId="1170" priority="20" operator="equal">
      <formula>"绿色"</formula>
    </cfRule>
    <cfRule type="cellIs" dxfId="1169" priority="21" operator="equal">
      <formula>"黑色"</formula>
    </cfRule>
  </conditionalFormatting>
  <conditionalFormatting sqref="C239">
    <cfRule type="cellIs" dxfId="1168" priority="8" operator="equal">
      <formula>"橙色"</formula>
    </cfRule>
    <cfRule type="cellIs" dxfId="1167" priority="9" operator="equal">
      <formula>"橙色"</formula>
    </cfRule>
    <cfRule type="cellIs" dxfId="1166" priority="10" operator="equal">
      <formula>"红色"</formula>
    </cfRule>
    <cfRule type="cellIs" dxfId="1165" priority="11" operator="equal">
      <formula>"紫色"</formula>
    </cfRule>
    <cfRule type="cellIs" dxfId="1164" priority="12" operator="equal">
      <formula>"蓝色"</formula>
    </cfRule>
    <cfRule type="cellIs" dxfId="1163" priority="13" operator="equal">
      <formula>"绿色"</formula>
    </cfRule>
    <cfRule type="cellIs" dxfId="1162" priority="14" operator="equal">
      <formula>"黑色"</formula>
    </cfRule>
  </conditionalFormatting>
  <conditionalFormatting sqref="H239">
    <cfRule type="cellIs" dxfId="1161" priority="1" operator="equal">
      <formula>"橙色"</formula>
    </cfRule>
    <cfRule type="cellIs" dxfId="1160" priority="2" operator="equal">
      <formula>"橙色"</formula>
    </cfRule>
    <cfRule type="cellIs" dxfId="1159" priority="3" operator="equal">
      <formula>"红色"</formula>
    </cfRule>
    <cfRule type="cellIs" dxfId="1158" priority="4" operator="equal">
      <formula>"紫色"</formula>
    </cfRule>
    <cfRule type="cellIs" dxfId="1157" priority="5" operator="equal">
      <formula>"蓝色"</formula>
    </cfRule>
    <cfRule type="cellIs" dxfId="1156" priority="6" operator="equal">
      <formula>"绿色"</formula>
    </cfRule>
    <cfRule type="cellIs" dxfId="1155" priority="7" operator="equal">
      <formula>"黑色"</formula>
    </cfRule>
  </conditionalFormatting>
  <dataValidations count="6">
    <dataValidation type="list" allowBlank="1" showInputMessage="1" showErrorMessage="1" sqref="C3 H3 M3 R3 C29 H29 M29 R29 C55 H55 M55 R55 C81 H81 M81 R81 C107 H107 M107 R107 C133 H133 M133 R133 C159 H159 M159 R159 C185 H185 M185 C211 H211 M211 R211 C237 H237" xr:uid="{00000000-0002-0000-04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D211 I211 N211 S211 D237 I237" xr:uid="{00000000-0002-0000-04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xr:uid="{00000000-0002-0000-0400-000002000000}"/>
    <dataValidation type="list" allowBlank="1" showInputMessage="1" showErrorMessage="1" sqref="E4 J4 O4 T4 E30 J30 O30 T30 E56 J56 O56 T56 E82 J82 O82 T82 E108 J108 O108 T108 E134 J134 O134 T134 E160 J160 O160 T160 E186 J186 O186 T186 E212 J212 O212 T212 E238 J238" xr:uid="{00000000-0002-0000-0400-000003000000}">
      <formula1>"0,10,20,30,40,50,60,70,80,90,100,110,120,130,140,150,160,170,180,190,200,210,220,230,240,250,260,270,280,290,300,310,320,330,340,350,360,370,380,390,400,410,420,430,440,450,460,470,480,490,500"</formula1>
    </dataValidation>
    <dataValidation type="list" allowBlank="1" showInputMessage="1" showErrorMessage="1" sqref="R185" xr:uid="{00000000-0002-0000-0400-000004000000}">
      <formula1>"[下拉],魔导器,魔导武器"</formula1>
    </dataValidation>
    <dataValidation type="list" allowBlank="1" showInputMessage="1" showErrorMessage="1" sqref="S185" xr:uid="{00000000-0002-0000-0400-000005000000}">
      <formula1>"[下拉],长柄魔导器,中柄魔导器,短柄魔导器,无柄魔导器,共生体魔导器"</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81"/>
  <sheetViews>
    <sheetView topLeftCell="A125" zoomScale="90" zoomScaleNormal="90" workbookViewId="0">
      <selection activeCell="N138" sqref="N138:O144"/>
    </sheetView>
  </sheetViews>
  <sheetFormatPr defaultColWidth="8.875" defaultRowHeight="12" customHeight="1" x14ac:dyDescent="0.15"/>
  <cols>
    <col min="1" max="16384" width="8.875" style="1"/>
  </cols>
  <sheetData>
    <row r="2" spans="2:20" ht="12" customHeight="1" x14ac:dyDescent="0.15">
      <c r="B2" s="2" t="s">
        <v>364</v>
      </c>
      <c r="C2" s="3" t="s">
        <v>32</v>
      </c>
      <c r="D2" s="4" t="s">
        <v>365</v>
      </c>
      <c r="E2" s="5" t="str">
        <f>E3</f>
        <v>连枷</v>
      </c>
      <c r="G2" s="2" t="s">
        <v>364</v>
      </c>
      <c r="H2" s="3" t="s">
        <v>46</v>
      </c>
      <c r="I2" s="4" t="s">
        <v>365</v>
      </c>
      <c r="J2" s="5" t="str">
        <f>J3</f>
        <v>锤</v>
      </c>
      <c r="L2" s="2" t="s">
        <v>364</v>
      </c>
      <c r="M2" s="3" t="s">
        <v>59</v>
      </c>
      <c r="N2" s="4" t="s">
        <v>365</v>
      </c>
      <c r="O2" s="5" t="str">
        <f>O3</f>
        <v>锤</v>
      </c>
      <c r="Q2" s="2" t="s">
        <v>364</v>
      </c>
      <c r="R2" s="3" t="s">
        <v>19</v>
      </c>
      <c r="S2" s="4" t="s">
        <v>365</v>
      </c>
      <c r="T2" s="5" t="str">
        <f>T3</f>
        <v>棍棒</v>
      </c>
    </row>
    <row r="3" spans="2:20" ht="12" customHeight="1" x14ac:dyDescent="0.15">
      <c r="B3" s="6" t="s">
        <v>366</v>
      </c>
      <c r="C3" s="7" t="s">
        <v>367</v>
      </c>
      <c r="D3" s="7" t="s">
        <v>368</v>
      </c>
      <c r="E3" s="8" t="s">
        <v>905</v>
      </c>
      <c r="G3" s="6" t="s">
        <v>366</v>
      </c>
      <c r="H3" s="7" t="s">
        <v>367</v>
      </c>
      <c r="I3" s="7" t="s">
        <v>368</v>
      </c>
      <c r="J3" s="8" t="s">
        <v>906</v>
      </c>
      <c r="L3" s="6" t="s">
        <v>366</v>
      </c>
      <c r="M3" s="7" t="s">
        <v>367</v>
      </c>
      <c r="N3" s="7" t="s">
        <v>423</v>
      </c>
      <c r="O3" s="8" t="s">
        <v>906</v>
      </c>
      <c r="Q3" s="6" t="s">
        <v>366</v>
      </c>
      <c r="R3" s="7" t="s">
        <v>367</v>
      </c>
      <c r="S3" s="7" t="s">
        <v>368</v>
      </c>
      <c r="T3" s="8" t="s">
        <v>907</v>
      </c>
    </row>
    <row r="4" spans="2:20" ht="12" customHeight="1" x14ac:dyDescent="0.15">
      <c r="B4" s="6" t="s">
        <v>370</v>
      </c>
      <c r="C4" s="9" t="str">
        <f>IF(E4/10&lt;1,"",E4/10&amp;"D5")&amp;IF(E5/5&lt;1,"","+"&amp;INT(E5/5))</f>
        <v>8D5+10</v>
      </c>
      <c r="D4" s="10" t="s">
        <v>371</v>
      </c>
      <c r="E4" s="11">
        <v>80</v>
      </c>
      <c r="G4" s="6" t="s">
        <v>370</v>
      </c>
      <c r="H4" s="9" t="str">
        <f>IF(J4/10&lt;1,"",J4/10&amp;"D5")&amp;IF(J5/5&lt;1,"","+"&amp;INT(J5/5))</f>
        <v>12D5+12</v>
      </c>
      <c r="I4" s="10" t="s">
        <v>371</v>
      </c>
      <c r="J4" s="11">
        <v>120</v>
      </c>
      <c r="L4" s="6" t="s">
        <v>370</v>
      </c>
      <c r="M4" s="9" t="str">
        <f>IF(O4/10&lt;1,"",O4/10&amp;"D5")&amp;IF(O5/5&lt;1,"","+"&amp;INT(O5/5))</f>
        <v>15D5+40</v>
      </c>
      <c r="N4" s="10" t="s">
        <v>371</v>
      </c>
      <c r="O4" s="11">
        <v>150</v>
      </c>
      <c r="Q4" s="6" t="s">
        <v>370</v>
      </c>
      <c r="R4" s="9" t="str">
        <f>IF(T4/10&lt;1,"",T4/10&amp;"D5")&amp;IF(T5/5&lt;1,"","+"&amp;INT(T5/5))</f>
        <v>2D5+10</v>
      </c>
      <c r="S4" s="10" t="s">
        <v>371</v>
      </c>
      <c r="T4" s="11">
        <v>20</v>
      </c>
    </row>
    <row r="5" spans="2:20" ht="12" customHeight="1" x14ac:dyDescent="0.15">
      <c r="B5" s="6" t="s">
        <v>372</v>
      </c>
      <c r="C5" s="12" t="str">
        <f>LOOKUP(C6,{0,201,401,601,901,1201,1501;"黑色","绿色","蓝色","紫色","红色","橙色","金色"})</f>
        <v>黑色</v>
      </c>
      <c r="D5" s="10" t="s">
        <v>373</v>
      </c>
      <c r="E5" s="13">
        <v>50</v>
      </c>
      <c r="G5" s="6" t="s">
        <v>372</v>
      </c>
      <c r="H5" s="12" t="str">
        <f>LOOKUP(H6,{0,201,401,601,901,1201,1501;"黑色","绿色","蓝色","紫色","红色","橙色","金色"})</f>
        <v>黑色</v>
      </c>
      <c r="I5" s="10" t="s">
        <v>373</v>
      </c>
      <c r="J5" s="13">
        <v>60</v>
      </c>
      <c r="L5" s="6" t="s">
        <v>372</v>
      </c>
      <c r="M5" s="12" t="str">
        <f>LOOKUP(M6,{0,201,401,601,901,1201,1501;"黑色","绿色","蓝色","紫色","红色","橙色","金色"})</f>
        <v>黑色</v>
      </c>
      <c r="N5" s="10" t="s">
        <v>373</v>
      </c>
      <c r="O5" s="13">
        <v>200</v>
      </c>
      <c r="Q5" s="6" t="s">
        <v>372</v>
      </c>
      <c r="R5" s="12" t="str">
        <f>LOOKUP(R6,{0,201,401,601,901,1201,1501;"黑色","绿色","蓝色","紫色","红色","橙色","金色"})</f>
        <v>黑色</v>
      </c>
      <c r="S5" s="10" t="s">
        <v>373</v>
      </c>
      <c r="T5" s="13">
        <v>50</v>
      </c>
    </row>
    <row r="6" spans="2:20" ht="12" customHeight="1" x14ac:dyDescent="0.15">
      <c r="B6" s="6" t="s">
        <v>374</v>
      </c>
      <c r="C6" s="12">
        <f>C14+E4</f>
        <v>80</v>
      </c>
      <c r="D6" s="10" t="s">
        <v>375</v>
      </c>
      <c r="E6" s="13">
        <v>12</v>
      </c>
      <c r="G6" s="6" t="s">
        <v>374</v>
      </c>
      <c r="H6" s="12">
        <f>H14+J4</f>
        <v>120</v>
      </c>
      <c r="I6" s="10" t="s">
        <v>375</v>
      </c>
      <c r="J6" s="13">
        <v>8</v>
      </c>
      <c r="L6" s="6" t="s">
        <v>374</v>
      </c>
      <c r="M6" s="12">
        <f>M14+O4</f>
        <v>150</v>
      </c>
      <c r="N6" s="10" t="s">
        <v>375</v>
      </c>
      <c r="O6" s="13">
        <v>20</v>
      </c>
      <c r="Q6" s="6" t="s">
        <v>374</v>
      </c>
      <c r="R6" s="12">
        <f>R14+T4</f>
        <v>20</v>
      </c>
      <c r="S6" s="10" t="s">
        <v>375</v>
      </c>
      <c r="T6" s="13">
        <v>9</v>
      </c>
    </row>
    <row r="7" spans="2:20" ht="12" customHeight="1" x14ac:dyDescent="0.15">
      <c r="B7" s="14" t="s">
        <v>376</v>
      </c>
      <c r="C7" s="15">
        <f>C6*20</f>
        <v>1600</v>
      </c>
      <c r="D7" s="16" t="s">
        <v>377</v>
      </c>
      <c r="E7" s="17">
        <f>C6</f>
        <v>80</v>
      </c>
      <c r="G7" s="14" t="s">
        <v>376</v>
      </c>
      <c r="H7" s="15">
        <f>H6*20</f>
        <v>2400</v>
      </c>
      <c r="I7" s="16" t="s">
        <v>377</v>
      </c>
      <c r="J7" s="17">
        <f>H6</f>
        <v>120</v>
      </c>
      <c r="L7" s="14" t="s">
        <v>376</v>
      </c>
      <c r="M7" s="15">
        <f>M6*20</f>
        <v>3000</v>
      </c>
      <c r="N7" s="16" t="s">
        <v>377</v>
      </c>
      <c r="O7" s="17">
        <f>M6</f>
        <v>150</v>
      </c>
      <c r="Q7" s="14" t="s">
        <v>376</v>
      </c>
      <c r="R7" s="15">
        <f>R6*20</f>
        <v>400</v>
      </c>
      <c r="S7" s="16" t="s">
        <v>377</v>
      </c>
      <c r="T7" s="17">
        <f>R6</f>
        <v>20</v>
      </c>
    </row>
    <row r="8" spans="2:20" ht="12" customHeight="1" x14ac:dyDescent="0.15">
      <c r="B8" s="136" t="s">
        <v>384</v>
      </c>
      <c r="C8" s="137"/>
      <c r="D8" s="140" t="s">
        <v>379</v>
      </c>
      <c r="E8" s="141"/>
      <c r="G8" s="136" t="s">
        <v>384</v>
      </c>
      <c r="H8" s="137"/>
      <c r="I8" s="140" t="s">
        <v>908</v>
      </c>
      <c r="J8" s="141"/>
      <c r="L8" s="136" t="s">
        <v>384</v>
      </c>
      <c r="M8" s="137"/>
      <c r="N8" s="140" t="s">
        <v>909</v>
      </c>
      <c r="O8" s="141"/>
      <c r="Q8" s="136" t="s">
        <v>384</v>
      </c>
      <c r="R8" s="137"/>
      <c r="S8" s="140" t="s">
        <v>910</v>
      </c>
      <c r="T8" s="141"/>
    </row>
    <row r="9" spans="2:20" ht="12" customHeight="1" x14ac:dyDescent="0.15">
      <c r="B9" s="136"/>
      <c r="C9" s="137"/>
      <c r="D9" s="140"/>
      <c r="E9" s="141"/>
      <c r="G9" s="136"/>
      <c r="H9" s="137"/>
      <c r="I9" s="140"/>
      <c r="J9" s="141"/>
      <c r="L9" s="136"/>
      <c r="M9" s="137"/>
      <c r="N9" s="140"/>
      <c r="O9" s="141"/>
      <c r="Q9" s="136"/>
      <c r="R9" s="137"/>
      <c r="S9" s="140"/>
      <c r="T9" s="141"/>
    </row>
    <row r="10" spans="2:20" ht="12" customHeight="1" x14ac:dyDescent="0.15">
      <c r="B10" s="136"/>
      <c r="C10" s="137"/>
      <c r="D10" s="140"/>
      <c r="E10" s="141"/>
      <c r="G10" s="136"/>
      <c r="H10" s="137"/>
      <c r="I10" s="140"/>
      <c r="J10" s="141"/>
      <c r="L10" s="136"/>
      <c r="M10" s="137"/>
      <c r="N10" s="140"/>
      <c r="O10" s="141"/>
      <c r="Q10" s="136"/>
      <c r="R10" s="137"/>
      <c r="S10" s="140"/>
      <c r="T10" s="141"/>
    </row>
    <row r="11" spans="2:20" ht="12" customHeight="1" x14ac:dyDescent="0.15">
      <c r="B11" s="136"/>
      <c r="C11" s="137"/>
      <c r="D11" s="140"/>
      <c r="E11" s="141"/>
      <c r="G11" s="136"/>
      <c r="H11" s="137"/>
      <c r="I11" s="140"/>
      <c r="J11" s="141"/>
      <c r="L11" s="136"/>
      <c r="M11" s="137"/>
      <c r="N11" s="140"/>
      <c r="O11" s="141"/>
      <c r="Q11" s="136"/>
      <c r="R11" s="137"/>
      <c r="S11" s="140"/>
      <c r="T11" s="141"/>
    </row>
    <row r="12" spans="2:20" ht="12" customHeight="1" x14ac:dyDescent="0.15">
      <c r="B12" s="136"/>
      <c r="C12" s="137"/>
      <c r="D12" s="140"/>
      <c r="E12" s="141"/>
      <c r="G12" s="136"/>
      <c r="H12" s="137"/>
      <c r="I12" s="140"/>
      <c r="J12" s="141"/>
      <c r="L12" s="136"/>
      <c r="M12" s="137"/>
      <c r="N12" s="140"/>
      <c r="O12" s="141"/>
      <c r="Q12" s="136"/>
      <c r="R12" s="137"/>
      <c r="S12" s="140"/>
      <c r="T12" s="141"/>
    </row>
    <row r="13" spans="2:20" ht="12" customHeight="1" x14ac:dyDescent="0.15">
      <c r="B13" s="138"/>
      <c r="C13" s="139"/>
      <c r="D13" s="140"/>
      <c r="E13" s="141"/>
      <c r="G13" s="138"/>
      <c r="H13" s="139"/>
      <c r="I13" s="140"/>
      <c r="J13" s="141"/>
      <c r="L13" s="138"/>
      <c r="M13" s="139"/>
      <c r="N13" s="140"/>
      <c r="O13" s="141"/>
      <c r="Q13" s="138"/>
      <c r="R13" s="139"/>
      <c r="S13" s="140"/>
      <c r="T13" s="141"/>
    </row>
    <row r="14" spans="2:20" ht="12" customHeight="1" x14ac:dyDescent="0.15">
      <c r="B14" s="14" t="s">
        <v>386</v>
      </c>
      <c r="C14" s="18">
        <v>0</v>
      </c>
      <c r="D14" s="139"/>
      <c r="E14" s="142"/>
      <c r="G14" s="14" t="s">
        <v>386</v>
      </c>
      <c r="H14" s="18">
        <v>0</v>
      </c>
      <c r="I14" s="139"/>
      <c r="J14" s="142"/>
      <c r="L14" s="14" t="s">
        <v>386</v>
      </c>
      <c r="M14" s="18">
        <v>0</v>
      </c>
      <c r="N14" s="139"/>
      <c r="O14" s="142"/>
      <c r="Q14" s="14" t="s">
        <v>386</v>
      </c>
      <c r="R14" s="18">
        <v>0</v>
      </c>
      <c r="S14" s="139"/>
      <c r="T14" s="142"/>
    </row>
    <row r="15" spans="2:20" ht="12" customHeight="1" x14ac:dyDescent="0.15">
      <c r="B15" s="143" t="s">
        <v>911</v>
      </c>
      <c r="C15" s="144"/>
      <c r="D15" s="144"/>
      <c r="E15" s="145"/>
      <c r="G15" s="143"/>
      <c r="H15" s="144"/>
      <c r="I15" s="144"/>
      <c r="J15" s="145"/>
      <c r="L15" s="143" t="s">
        <v>479</v>
      </c>
      <c r="M15" s="144"/>
      <c r="N15" s="144"/>
      <c r="O15" s="145"/>
      <c r="Q15" s="143" t="s">
        <v>912</v>
      </c>
      <c r="R15" s="144"/>
      <c r="S15" s="144"/>
      <c r="T15" s="145"/>
    </row>
    <row r="16" spans="2:20" ht="12" customHeight="1" x14ac:dyDescent="0.15">
      <c r="B16" s="146"/>
      <c r="C16" s="147"/>
      <c r="D16" s="147"/>
      <c r="E16" s="148"/>
      <c r="G16" s="146"/>
      <c r="H16" s="147"/>
      <c r="I16" s="147"/>
      <c r="J16" s="148"/>
      <c r="L16" s="146"/>
      <c r="M16" s="147"/>
      <c r="N16" s="147"/>
      <c r="O16" s="148"/>
      <c r="Q16" s="146"/>
      <c r="R16" s="147"/>
      <c r="S16" s="147"/>
      <c r="T16" s="148"/>
    </row>
    <row r="17" spans="2:20" ht="12" customHeight="1" x14ac:dyDescent="0.15">
      <c r="B17" s="146"/>
      <c r="C17" s="147"/>
      <c r="D17" s="147"/>
      <c r="E17" s="148"/>
      <c r="G17" s="146"/>
      <c r="H17" s="147"/>
      <c r="I17" s="147"/>
      <c r="J17" s="148"/>
      <c r="L17" s="146"/>
      <c r="M17" s="147"/>
      <c r="N17" s="147"/>
      <c r="O17" s="148"/>
      <c r="Q17" s="146"/>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55" t="s">
        <v>389</v>
      </c>
      <c r="C25" s="156"/>
      <c r="D25" s="156"/>
      <c r="E25" s="157"/>
      <c r="G25" s="155" t="s">
        <v>913</v>
      </c>
      <c r="H25" s="156"/>
      <c r="I25" s="156"/>
      <c r="J25" s="157"/>
      <c r="L25" s="155" t="s">
        <v>730</v>
      </c>
      <c r="M25" s="156"/>
      <c r="N25" s="156"/>
      <c r="O25" s="157"/>
      <c r="Q25" s="155" t="s">
        <v>914</v>
      </c>
      <c r="R25" s="156"/>
      <c r="S25" s="156"/>
      <c r="T25" s="157"/>
    </row>
    <row r="28" spans="2:20" ht="12" customHeight="1" x14ac:dyDescent="0.15">
      <c r="B28" s="2" t="s">
        <v>364</v>
      </c>
      <c r="C28" s="3" t="s">
        <v>73</v>
      </c>
      <c r="D28" s="4" t="s">
        <v>365</v>
      </c>
      <c r="E28" s="5" t="str">
        <f>E29</f>
        <v>锤</v>
      </c>
      <c r="G28" s="2" t="s">
        <v>364</v>
      </c>
      <c r="H28" s="3" t="s">
        <v>86</v>
      </c>
      <c r="I28" s="4" t="s">
        <v>365</v>
      </c>
      <c r="J28" s="5" t="str">
        <f>J29</f>
        <v>锤</v>
      </c>
      <c r="L28" s="2" t="s">
        <v>364</v>
      </c>
      <c r="M28" s="3" t="s">
        <v>112</v>
      </c>
      <c r="N28" s="4" t="s">
        <v>365</v>
      </c>
      <c r="O28" s="5" t="str">
        <f>O29</f>
        <v>斧</v>
      </c>
      <c r="Q28" s="2" t="s">
        <v>364</v>
      </c>
      <c r="R28" s="3" t="s">
        <v>175</v>
      </c>
      <c r="S28" s="4" t="s">
        <v>365</v>
      </c>
      <c r="T28" s="5" t="str">
        <f>T29</f>
        <v>斧</v>
      </c>
    </row>
    <row r="29" spans="2:20" ht="12" customHeight="1" x14ac:dyDescent="0.15">
      <c r="B29" s="6" t="s">
        <v>366</v>
      </c>
      <c r="C29" s="7" t="s">
        <v>367</v>
      </c>
      <c r="D29" s="7" t="s">
        <v>368</v>
      </c>
      <c r="E29" s="8" t="s">
        <v>906</v>
      </c>
      <c r="G29" s="6" t="s">
        <v>366</v>
      </c>
      <c r="H29" s="7" t="s">
        <v>367</v>
      </c>
      <c r="I29" s="7" t="s">
        <v>423</v>
      </c>
      <c r="J29" s="8" t="s">
        <v>906</v>
      </c>
      <c r="L29" s="6" t="s">
        <v>366</v>
      </c>
      <c r="M29" s="7" t="s">
        <v>367</v>
      </c>
      <c r="N29" s="7" t="s">
        <v>368</v>
      </c>
      <c r="O29" s="8" t="s">
        <v>915</v>
      </c>
      <c r="Q29" s="6" t="s">
        <v>366</v>
      </c>
      <c r="R29" s="7" t="s">
        <v>367</v>
      </c>
      <c r="S29" s="7" t="s">
        <v>423</v>
      </c>
      <c r="T29" s="8" t="s">
        <v>915</v>
      </c>
    </row>
    <row r="30" spans="2:20" ht="12" customHeight="1" x14ac:dyDescent="0.15">
      <c r="B30" s="6" t="s">
        <v>370</v>
      </c>
      <c r="C30" s="9" t="str">
        <f>IF(E30/10&lt;1,"",E30/10&amp;"D5")&amp;IF(E31/5&lt;1,"","+"&amp;INT(E31/5))</f>
        <v>18D5+24</v>
      </c>
      <c r="D30" s="10" t="s">
        <v>371</v>
      </c>
      <c r="E30" s="11">
        <v>180</v>
      </c>
      <c r="G30" s="6" t="s">
        <v>370</v>
      </c>
      <c r="H30" s="9" t="str">
        <f>IF(J30/10&lt;1,"",J30/10&amp;"D5")&amp;IF(J31/5&lt;1,"","+"&amp;INT(J31/5))</f>
        <v>8D5+16</v>
      </c>
      <c r="I30" s="10" t="s">
        <v>371</v>
      </c>
      <c r="J30" s="11">
        <v>80</v>
      </c>
      <c r="L30" s="6" t="s">
        <v>370</v>
      </c>
      <c r="M30" s="9" t="str">
        <f>IF(O30/10&lt;1,"",O30/10&amp;"D5")&amp;IF(O31/5&lt;1,"","+"&amp;INT(O31/5))</f>
        <v>20D5+15</v>
      </c>
      <c r="N30" s="10" t="s">
        <v>371</v>
      </c>
      <c r="O30" s="11">
        <v>200</v>
      </c>
      <c r="Q30" s="6" t="s">
        <v>370</v>
      </c>
      <c r="R30" s="9" t="str">
        <f>IF(T30/10&lt;1,"",T30/10&amp;"D5")&amp;IF(T31/5&lt;1,"","+"&amp;INT(T31/5))</f>
        <v>25D5+24</v>
      </c>
      <c r="S30" s="10" t="s">
        <v>371</v>
      </c>
      <c r="T30" s="11">
        <v>250</v>
      </c>
    </row>
    <row r="31" spans="2:20" ht="12" customHeight="1" x14ac:dyDescent="0.15">
      <c r="B31" s="6" t="s">
        <v>372</v>
      </c>
      <c r="C31" s="12" t="str">
        <f>LOOKUP(C32,{0,201,401,601,901,1201,1501;"黑色","绿色","蓝色","紫色","红色","橙色","金色"})</f>
        <v>绿色</v>
      </c>
      <c r="D31" s="10" t="s">
        <v>373</v>
      </c>
      <c r="E31" s="13">
        <v>120</v>
      </c>
      <c r="G31" s="6" t="s">
        <v>372</v>
      </c>
      <c r="H31" s="12" t="str">
        <f>LOOKUP(H32,{0,201,401,601,901,1201,1501;"黑色","绿色","蓝色","紫色","红色","橙色","金色"})</f>
        <v>绿色</v>
      </c>
      <c r="I31" s="10" t="s">
        <v>373</v>
      </c>
      <c r="J31" s="13">
        <v>80</v>
      </c>
      <c r="L31" s="6" t="s">
        <v>372</v>
      </c>
      <c r="M31" s="12" t="str">
        <f>LOOKUP(M32,{0,201,401,601,901,1201,1501;"黑色","绿色","蓝色","紫色","红色","橙色","金色"})</f>
        <v>蓝色</v>
      </c>
      <c r="N31" s="10" t="s">
        <v>373</v>
      </c>
      <c r="O31" s="13">
        <v>75</v>
      </c>
      <c r="Q31" s="6" t="s">
        <v>372</v>
      </c>
      <c r="R31" s="12" t="str">
        <f>LOOKUP(R32,{0,201,401,601,901,1201,1501;"黑色","绿色","蓝色","紫色","红色","橙色","金色"})</f>
        <v>紫色</v>
      </c>
      <c r="S31" s="10" t="s">
        <v>373</v>
      </c>
      <c r="T31" s="13">
        <v>120</v>
      </c>
    </row>
    <row r="32" spans="2:20" ht="12" customHeight="1" x14ac:dyDescent="0.15">
      <c r="B32" s="6" t="s">
        <v>374</v>
      </c>
      <c r="C32" s="12">
        <f>C40+E30</f>
        <v>280</v>
      </c>
      <c r="D32" s="10" t="s">
        <v>375</v>
      </c>
      <c r="E32" s="13">
        <v>9</v>
      </c>
      <c r="G32" s="6" t="s">
        <v>374</v>
      </c>
      <c r="H32" s="12">
        <f>H40+J30</f>
        <v>280</v>
      </c>
      <c r="I32" s="10" t="s">
        <v>375</v>
      </c>
      <c r="J32" s="13">
        <v>12</v>
      </c>
      <c r="L32" s="6" t="s">
        <v>374</v>
      </c>
      <c r="M32" s="12">
        <f>M40+O30</f>
        <v>500</v>
      </c>
      <c r="N32" s="10" t="s">
        <v>375</v>
      </c>
      <c r="O32" s="13">
        <v>11</v>
      </c>
      <c r="Q32" s="6" t="s">
        <v>374</v>
      </c>
      <c r="R32" s="12">
        <f>R40+T30</f>
        <v>750</v>
      </c>
      <c r="S32" s="10" t="s">
        <v>375</v>
      </c>
      <c r="T32" s="13">
        <v>18</v>
      </c>
    </row>
    <row r="33" spans="2:20" ht="12" customHeight="1" x14ac:dyDescent="0.15">
      <c r="B33" s="14" t="s">
        <v>376</v>
      </c>
      <c r="C33" s="15">
        <f>C32*20</f>
        <v>5600</v>
      </c>
      <c r="D33" s="16" t="s">
        <v>377</v>
      </c>
      <c r="E33" s="17">
        <f>C32</f>
        <v>280</v>
      </c>
      <c r="G33" s="14" t="s">
        <v>376</v>
      </c>
      <c r="H33" s="15">
        <f>H32*20</f>
        <v>5600</v>
      </c>
      <c r="I33" s="16" t="s">
        <v>377</v>
      </c>
      <c r="J33" s="17">
        <f>H32</f>
        <v>280</v>
      </c>
      <c r="L33" s="14" t="s">
        <v>376</v>
      </c>
      <c r="M33" s="15">
        <f>M32*20</f>
        <v>10000</v>
      </c>
      <c r="N33" s="16" t="s">
        <v>377</v>
      </c>
      <c r="O33" s="17">
        <f>M32</f>
        <v>500</v>
      </c>
      <c r="Q33" s="14" t="s">
        <v>376</v>
      </c>
      <c r="R33" s="15">
        <f>R32*20</f>
        <v>15000</v>
      </c>
      <c r="S33" s="16" t="s">
        <v>377</v>
      </c>
      <c r="T33" s="17">
        <f>R32</f>
        <v>750</v>
      </c>
    </row>
    <row r="34" spans="2:20" ht="12" customHeight="1" x14ac:dyDescent="0.15">
      <c r="B34" s="136" t="s">
        <v>916</v>
      </c>
      <c r="C34" s="137"/>
      <c r="D34" s="140" t="s">
        <v>917</v>
      </c>
      <c r="E34" s="141"/>
      <c r="G34" s="136" t="s">
        <v>918</v>
      </c>
      <c r="H34" s="137"/>
      <c r="I34" s="140" t="s">
        <v>919</v>
      </c>
      <c r="J34" s="141"/>
      <c r="L34" s="136" t="s">
        <v>920</v>
      </c>
      <c r="M34" s="137"/>
      <c r="N34" s="140" t="s">
        <v>921</v>
      </c>
      <c r="O34" s="141"/>
      <c r="Q34" s="136" t="s">
        <v>922</v>
      </c>
      <c r="R34" s="137"/>
      <c r="S34" s="140" t="s">
        <v>923</v>
      </c>
      <c r="T34" s="141"/>
    </row>
    <row r="35" spans="2:20" ht="12" customHeight="1" x14ac:dyDescent="0.15">
      <c r="B35" s="136"/>
      <c r="C35" s="137"/>
      <c r="D35" s="140"/>
      <c r="E35" s="141"/>
      <c r="G35" s="136"/>
      <c r="H35" s="137"/>
      <c r="I35" s="140"/>
      <c r="J35" s="141"/>
      <c r="L35" s="136"/>
      <c r="M35" s="137"/>
      <c r="N35" s="140"/>
      <c r="O35" s="141"/>
      <c r="Q35" s="136"/>
      <c r="R35" s="137"/>
      <c r="S35" s="140"/>
      <c r="T35" s="141"/>
    </row>
    <row r="36" spans="2:20" ht="12" customHeight="1" x14ac:dyDescent="0.15">
      <c r="B36" s="136"/>
      <c r="C36" s="137"/>
      <c r="D36" s="140"/>
      <c r="E36" s="141"/>
      <c r="G36" s="136"/>
      <c r="H36" s="137"/>
      <c r="I36" s="140"/>
      <c r="J36" s="141"/>
      <c r="L36" s="136"/>
      <c r="M36" s="137"/>
      <c r="N36" s="140"/>
      <c r="O36" s="141"/>
      <c r="Q36" s="136"/>
      <c r="R36" s="137"/>
      <c r="S36" s="140"/>
      <c r="T36" s="141"/>
    </row>
    <row r="37" spans="2:20" ht="12" customHeight="1" x14ac:dyDescent="0.15">
      <c r="B37" s="136"/>
      <c r="C37" s="137"/>
      <c r="D37" s="140"/>
      <c r="E37" s="141"/>
      <c r="G37" s="136"/>
      <c r="H37" s="137"/>
      <c r="I37" s="140"/>
      <c r="J37" s="141"/>
      <c r="L37" s="136"/>
      <c r="M37" s="137"/>
      <c r="N37" s="140"/>
      <c r="O37" s="141"/>
      <c r="Q37" s="136"/>
      <c r="R37" s="137"/>
      <c r="S37" s="140"/>
      <c r="T37" s="141"/>
    </row>
    <row r="38" spans="2:20" ht="12" customHeight="1" x14ac:dyDescent="0.15">
      <c r="B38" s="136"/>
      <c r="C38" s="137"/>
      <c r="D38" s="140"/>
      <c r="E38" s="141"/>
      <c r="G38" s="136"/>
      <c r="H38" s="137"/>
      <c r="I38" s="140"/>
      <c r="J38" s="141"/>
      <c r="L38" s="136"/>
      <c r="M38" s="137"/>
      <c r="N38" s="140"/>
      <c r="O38" s="141"/>
      <c r="Q38" s="136"/>
      <c r="R38" s="137"/>
      <c r="S38" s="140"/>
      <c r="T38" s="141"/>
    </row>
    <row r="39" spans="2:20" ht="12" customHeight="1" x14ac:dyDescent="0.15">
      <c r="B39" s="138"/>
      <c r="C39" s="139"/>
      <c r="D39" s="140"/>
      <c r="E39" s="141"/>
      <c r="G39" s="138"/>
      <c r="H39" s="139"/>
      <c r="I39" s="140"/>
      <c r="J39" s="141"/>
      <c r="L39" s="138"/>
      <c r="M39" s="139"/>
      <c r="N39" s="140"/>
      <c r="O39" s="141"/>
      <c r="Q39" s="138"/>
      <c r="R39" s="139"/>
      <c r="S39" s="140"/>
      <c r="T39" s="141"/>
    </row>
    <row r="40" spans="2:20" ht="12" customHeight="1" x14ac:dyDescent="0.15">
      <c r="B40" s="14" t="s">
        <v>386</v>
      </c>
      <c r="C40" s="18">
        <v>100</v>
      </c>
      <c r="D40" s="139"/>
      <c r="E40" s="142"/>
      <c r="G40" s="14" t="s">
        <v>386</v>
      </c>
      <c r="H40" s="18">
        <v>200</v>
      </c>
      <c r="I40" s="139"/>
      <c r="J40" s="142"/>
      <c r="L40" s="14" t="s">
        <v>386</v>
      </c>
      <c r="M40" s="18">
        <v>300</v>
      </c>
      <c r="N40" s="139"/>
      <c r="O40" s="142"/>
      <c r="Q40" s="14" t="s">
        <v>386</v>
      </c>
      <c r="R40" s="18">
        <v>500</v>
      </c>
      <c r="S40" s="139"/>
      <c r="T40" s="142"/>
    </row>
    <row r="41" spans="2:20" ht="12" customHeight="1" x14ac:dyDescent="0.15">
      <c r="B41" s="143"/>
      <c r="C41" s="144"/>
      <c r="D41" s="144"/>
      <c r="E41" s="145"/>
      <c r="G41" s="143" t="s">
        <v>924</v>
      </c>
      <c r="H41" s="144"/>
      <c r="I41" s="144"/>
      <c r="J41" s="145"/>
      <c r="L41" s="143"/>
      <c r="M41" s="144"/>
      <c r="N41" s="144"/>
      <c r="O41" s="145"/>
      <c r="Q41" s="143" t="s">
        <v>925</v>
      </c>
      <c r="R41" s="144"/>
      <c r="S41" s="144"/>
      <c r="T41" s="145"/>
    </row>
    <row r="42" spans="2:20" ht="12" customHeight="1" x14ac:dyDescent="0.15">
      <c r="B42" s="146"/>
      <c r="C42" s="147"/>
      <c r="D42" s="147"/>
      <c r="E42" s="148"/>
      <c r="G42" s="146"/>
      <c r="H42" s="147"/>
      <c r="I42" s="147"/>
      <c r="J42" s="148"/>
      <c r="L42" s="146"/>
      <c r="M42" s="147"/>
      <c r="N42" s="147"/>
      <c r="O42" s="148"/>
      <c r="Q42" s="146"/>
      <c r="R42" s="147"/>
      <c r="S42" s="147"/>
      <c r="T42" s="148"/>
    </row>
    <row r="43" spans="2:20" ht="12" customHeight="1" x14ac:dyDescent="0.15">
      <c r="B43" s="146"/>
      <c r="C43" s="147"/>
      <c r="D43" s="147"/>
      <c r="E43" s="148"/>
      <c r="G43" s="146"/>
      <c r="H43" s="147"/>
      <c r="I43" s="147"/>
      <c r="J43" s="148"/>
      <c r="L43" s="146"/>
      <c r="M43" s="147"/>
      <c r="N43" s="147"/>
      <c r="O43" s="148"/>
      <c r="Q43" s="146"/>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55" t="s">
        <v>913</v>
      </c>
      <c r="C51" s="156"/>
      <c r="D51" s="156"/>
      <c r="E51" s="157"/>
      <c r="G51" s="155" t="s">
        <v>926</v>
      </c>
      <c r="H51" s="156"/>
      <c r="I51" s="156"/>
      <c r="J51" s="157"/>
      <c r="L51" s="155" t="s">
        <v>927</v>
      </c>
      <c r="M51" s="156"/>
      <c r="N51" s="156"/>
      <c r="O51" s="157"/>
      <c r="Q51" s="155" t="s">
        <v>392</v>
      </c>
      <c r="R51" s="156"/>
      <c r="S51" s="156"/>
      <c r="T51" s="157"/>
    </row>
    <row r="54" spans="2:20" ht="12" customHeight="1" x14ac:dyDescent="0.15">
      <c r="B54" s="2" t="s">
        <v>364</v>
      </c>
      <c r="C54" s="3" t="s">
        <v>199</v>
      </c>
      <c r="D54" s="4" t="s">
        <v>365</v>
      </c>
      <c r="E54" s="5" t="str">
        <f>E55</f>
        <v>锤</v>
      </c>
      <c r="G54" s="2" t="s">
        <v>364</v>
      </c>
      <c r="H54" s="3" t="s">
        <v>229</v>
      </c>
      <c r="I54" s="4" t="s">
        <v>365</v>
      </c>
      <c r="J54" s="5" t="str">
        <f>J55</f>
        <v>斧</v>
      </c>
      <c r="L54" s="2" t="s">
        <v>364</v>
      </c>
      <c r="M54" s="3" t="s">
        <v>209</v>
      </c>
      <c r="N54" s="4" t="s">
        <v>365</v>
      </c>
      <c r="O54" s="5" t="str">
        <f>O55</f>
        <v>斧</v>
      </c>
      <c r="Q54" s="2" t="s">
        <v>364</v>
      </c>
      <c r="R54" s="3" t="s">
        <v>238</v>
      </c>
      <c r="S54" s="4" t="s">
        <v>365</v>
      </c>
      <c r="T54" s="5" t="str">
        <f>T55</f>
        <v>斧</v>
      </c>
    </row>
    <row r="55" spans="2:20" ht="12" customHeight="1" x14ac:dyDescent="0.15">
      <c r="B55" s="6" t="s">
        <v>366</v>
      </c>
      <c r="C55" s="7" t="s">
        <v>367</v>
      </c>
      <c r="D55" s="7" t="s">
        <v>423</v>
      </c>
      <c r="E55" s="8" t="s">
        <v>906</v>
      </c>
      <c r="G55" s="6" t="s">
        <v>366</v>
      </c>
      <c r="H55" s="7" t="s">
        <v>367</v>
      </c>
      <c r="I55" s="7" t="s">
        <v>368</v>
      </c>
      <c r="J55" s="8" t="s">
        <v>915</v>
      </c>
      <c r="L55" s="6" t="s">
        <v>366</v>
      </c>
      <c r="M55" s="7" t="s">
        <v>483</v>
      </c>
      <c r="N55" s="7" t="s">
        <v>368</v>
      </c>
      <c r="O55" s="8" t="s">
        <v>915</v>
      </c>
      <c r="Q55" s="6" t="s">
        <v>366</v>
      </c>
      <c r="R55" s="7" t="s">
        <v>367</v>
      </c>
      <c r="S55" s="7" t="s">
        <v>423</v>
      </c>
      <c r="T55" s="8" t="s">
        <v>915</v>
      </c>
    </row>
    <row r="56" spans="2:20" ht="12" customHeight="1" x14ac:dyDescent="0.15">
      <c r="B56" s="6" t="s">
        <v>370</v>
      </c>
      <c r="C56" s="9" t="str">
        <f>IF(E56/10&lt;1,"",E56/10&amp;"D5")&amp;IF(E57/5&lt;1,"","+"&amp;INT(E57/5))</f>
        <v>35D5+60</v>
      </c>
      <c r="D56" s="10" t="s">
        <v>371</v>
      </c>
      <c r="E56" s="11">
        <v>350</v>
      </c>
      <c r="G56" s="6" t="s">
        <v>370</v>
      </c>
      <c r="H56" s="9" t="str">
        <f>IF(J56/10&lt;1,"",J56/10&amp;"D5")&amp;IF(J57/5&lt;1,"","+"&amp;INT(J57/5))</f>
        <v>35D5+60</v>
      </c>
      <c r="I56" s="10" t="s">
        <v>371</v>
      </c>
      <c r="J56" s="11">
        <v>350</v>
      </c>
      <c r="L56" s="6" t="s">
        <v>370</v>
      </c>
      <c r="M56" s="9" t="str">
        <f>IF(O56/10&lt;1,"",O56/10&amp;"D5")&amp;IF(O57/5&lt;1,"","+"&amp;INT(O57/5))</f>
        <v>50D5+110</v>
      </c>
      <c r="N56" s="10" t="s">
        <v>371</v>
      </c>
      <c r="O56" s="11">
        <v>500</v>
      </c>
      <c r="Q56" s="6" t="s">
        <v>370</v>
      </c>
      <c r="R56" s="9" t="str">
        <f>IF(T56/10&lt;1,"",T56/10&amp;"D5")&amp;IF(T57/5&lt;1,"","+"&amp;INT(T57/5))</f>
        <v>35D5+110</v>
      </c>
      <c r="S56" s="10" t="s">
        <v>371</v>
      </c>
      <c r="T56" s="11">
        <v>350</v>
      </c>
    </row>
    <row r="57" spans="2:20" ht="12" customHeight="1" x14ac:dyDescent="0.15">
      <c r="B57" s="6" t="s">
        <v>372</v>
      </c>
      <c r="C57" s="12" t="str">
        <f>LOOKUP(C58,{0,201,401,601,901,1201,1501;"黑色","绿色","蓝色","紫色","红色","橙色","金色"})</f>
        <v>红色</v>
      </c>
      <c r="D57" s="10" t="s">
        <v>373</v>
      </c>
      <c r="E57" s="13">
        <v>300</v>
      </c>
      <c r="G57" s="6" t="s">
        <v>372</v>
      </c>
      <c r="H57" s="12" t="str">
        <f>LOOKUP(H58,{0,201,401,601,901,1201,1501;"黑色","绿色","蓝色","紫色","红色","橙色","金色"})</f>
        <v>橙色</v>
      </c>
      <c r="I57" s="10" t="s">
        <v>373</v>
      </c>
      <c r="J57" s="13">
        <v>300</v>
      </c>
      <c r="L57" s="6" t="s">
        <v>372</v>
      </c>
      <c r="M57" s="12" t="str">
        <f>LOOKUP(M58,{0,201,401,601,901,1201,1501;"黑色","绿色","蓝色","紫色","红色","橙色","金色"})</f>
        <v>红色</v>
      </c>
      <c r="N57" s="10" t="s">
        <v>373</v>
      </c>
      <c r="O57" s="13">
        <v>550</v>
      </c>
      <c r="Q57" s="6" t="s">
        <v>372</v>
      </c>
      <c r="R57" s="12" t="str">
        <f>LOOKUP(R58,{0,201,401,601,901,1201,1501;"黑色","绿色","蓝色","紫色","红色","橙色","金色"})</f>
        <v>橙色</v>
      </c>
      <c r="S57" s="10" t="s">
        <v>373</v>
      </c>
      <c r="T57" s="13">
        <v>550</v>
      </c>
    </row>
    <row r="58" spans="2:20" ht="12" customHeight="1" x14ac:dyDescent="0.15">
      <c r="B58" s="6" t="s">
        <v>374</v>
      </c>
      <c r="C58" s="12">
        <f>C66+E56</f>
        <v>950</v>
      </c>
      <c r="D58" s="10" t="s">
        <v>375</v>
      </c>
      <c r="E58" s="13">
        <v>19</v>
      </c>
      <c r="G58" s="6" t="s">
        <v>374</v>
      </c>
      <c r="H58" s="12">
        <f>H66+J56</f>
        <v>1450</v>
      </c>
      <c r="I58" s="10" t="s">
        <v>375</v>
      </c>
      <c r="J58" s="13">
        <v>12</v>
      </c>
      <c r="L58" s="6" t="s">
        <v>374</v>
      </c>
      <c r="M58" s="12">
        <f>M66+O56</f>
        <v>1000</v>
      </c>
      <c r="N58" s="10" t="s">
        <v>375</v>
      </c>
      <c r="O58" s="13">
        <v>12</v>
      </c>
      <c r="Q58" s="6" t="s">
        <v>374</v>
      </c>
      <c r="R58" s="12">
        <f>R66+T56</f>
        <v>1450</v>
      </c>
      <c r="S58" s="10" t="s">
        <v>375</v>
      </c>
      <c r="T58" s="13">
        <v>12</v>
      </c>
    </row>
    <row r="59" spans="2:20" ht="12" customHeight="1" x14ac:dyDescent="0.15">
      <c r="B59" s="14" t="s">
        <v>376</v>
      </c>
      <c r="C59" s="15">
        <f>C58*20</f>
        <v>19000</v>
      </c>
      <c r="D59" s="16" t="s">
        <v>377</v>
      </c>
      <c r="E59" s="17">
        <f>C58</f>
        <v>950</v>
      </c>
      <c r="G59" s="14" t="s">
        <v>376</v>
      </c>
      <c r="H59" s="15">
        <f>H58*20</f>
        <v>29000</v>
      </c>
      <c r="I59" s="16" t="s">
        <v>377</v>
      </c>
      <c r="J59" s="17">
        <f>H58</f>
        <v>1450</v>
      </c>
      <c r="L59" s="14" t="s">
        <v>376</v>
      </c>
      <c r="M59" s="15">
        <f>M58*20</f>
        <v>20000</v>
      </c>
      <c r="N59" s="16" t="s">
        <v>377</v>
      </c>
      <c r="O59" s="17">
        <f>M58</f>
        <v>1000</v>
      </c>
      <c r="Q59" s="14" t="s">
        <v>376</v>
      </c>
      <c r="R59" s="15">
        <f>R58*20</f>
        <v>29000</v>
      </c>
      <c r="S59" s="16" t="s">
        <v>377</v>
      </c>
      <c r="T59" s="17">
        <f>R58</f>
        <v>1450</v>
      </c>
    </row>
    <row r="60" spans="2:20" ht="12" customHeight="1" x14ac:dyDescent="0.15">
      <c r="B60" s="136" t="s">
        <v>928</v>
      </c>
      <c r="C60" s="137"/>
      <c r="D60" s="140" t="s">
        <v>929</v>
      </c>
      <c r="E60" s="141"/>
      <c r="G60" s="136" t="s">
        <v>930</v>
      </c>
      <c r="H60" s="137"/>
      <c r="I60" s="140" t="s">
        <v>931</v>
      </c>
      <c r="J60" s="141"/>
      <c r="L60" s="136" t="s">
        <v>932</v>
      </c>
      <c r="M60" s="137"/>
      <c r="N60" s="140" t="s">
        <v>933</v>
      </c>
      <c r="O60" s="141"/>
      <c r="Q60" s="136" t="s">
        <v>934</v>
      </c>
      <c r="R60" s="137"/>
      <c r="S60" s="140" t="s">
        <v>935</v>
      </c>
      <c r="T60" s="141"/>
    </row>
    <row r="61" spans="2:20" ht="12" customHeight="1" x14ac:dyDescent="0.15">
      <c r="B61" s="136"/>
      <c r="C61" s="137"/>
      <c r="D61" s="140"/>
      <c r="E61" s="141"/>
      <c r="G61" s="136"/>
      <c r="H61" s="137"/>
      <c r="I61" s="140"/>
      <c r="J61" s="141"/>
      <c r="L61" s="136"/>
      <c r="M61" s="137"/>
      <c r="N61" s="140"/>
      <c r="O61" s="141"/>
      <c r="Q61" s="136"/>
      <c r="R61" s="137"/>
      <c r="S61" s="140"/>
      <c r="T61" s="141"/>
    </row>
    <row r="62" spans="2:20" ht="12" customHeight="1" x14ac:dyDescent="0.15">
      <c r="B62" s="136"/>
      <c r="C62" s="137"/>
      <c r="D62" s="140"/>
      <c r="E62" s="141"/>
      <c r="G62" s="136"/>
      <c r="H62" s="137"/>
      <c r="I62" s="140"/>
      <c r="J62" s="141"/>
      <c r="L62" s="136"/>
      <c r="M62" s="137"/>
      <c r="N62" s="140"/>
      <c r="O62" s="141"/>
      <c r="Q62" s="136"/>
      <c r="R62" s="137"/>
      <c r="S62" s="140"/>
      <c r="T62" s="141"/>
    </row>
    <row r="63" spans="2:20" ht="12" customHeight="1" x14ac:dyDescent="0.15">
      <c r="B63" s="136"/>
      <c r="C63" s="137"/>
      <c r="D63" s="140"/>
      <c r="E63" s="141"/>
      <c r="G63" s="136"/>
      <c r="H63" s="137"/>
      <c r="I63" s="140"/>
      <c r="J63" s="141"/>
      <c r="L63" s="136"/>
      <c r="M63" s="137"/>
      <c r="N63" s="140"/>
      <c r="O63" s="141"/>
      <c r="Q63" s="136"/>
      <c r="R63" s="137"/>
      <c r="S63" s="140"/>
      <c r="T63" s="141"/>
    </row>
    <row r="64" spans="2:20" ht="12" customHeight="1" x14ac:dyDescent="0.15">
      <c r="B64" s="136"/>
      <c r="C64" s="137"/>
      <c r="D64" s="140"/>
      <c r="E64" s="141"/>
      <c r="G64" s="136"/>
      <c r="H64" s="137"/>
      <c r="I64" s="140"/>
      <c r="J64" s="141"/>
      <c r="L64" s="136"/>
      <c r="M64" s="137"/>
      <c r="N64" s="140"/>
      <c r="O64" s="141"/>
      <c r="Q64" s="136"/>
      <c r="R64" s="137"/>
      <c r="S64" s="140"/>
      <c r="T64" s="141"/>
    </row>
    <row r="65" spans="2:20" ht="12" customHeight="1" x14ac:dyDescent="0.15">
      <c r="B65" s="138"/>
      <c r="C65" s="139"/>
      <c r="D65" s="140"/>
      <c r="E65" s="141"/>
      <c r="G65" s="138"/>
      <c r="H65" s="139"/>
      <c r="I65" s="140"/>
      <c r="J65" s="141"/>
      <c r="L65" s="138"/>
      <c r="M65" s="139"/>
      <c r="N65" s="140"/>
      <c r="O65" s="141"/>
      <c r="Q65" s="138"/>
      <c r="R65" s="139"/>
      <c r="S65" s="140"/>
      <c r="T65" s="141"/>
    </row>
    <row r="66" spans="2:20" ht="12" customHeight="1" x14ac:dyDescent="0.15">
      <c r="B66" s="14" t="s">
        <v>386</v>
      </c>
      <c r="C66" s="18">
        <v>600</v>
      </c>
      <c r="D66" s="139"/>
      <c r="E66" s="142"/>
      <c r="G66" s="14" t="s">
        <v>386</v>
      </c>
      <c r="H66" s="18">
        <v>1100</v>
      </c>
      <c r="I66" s="139"/>
      <c r="J66" s="142"/>
      <c r="L66" s="14" t="s">
        <v>386</v>
      </c>
      <c r="M66" s="18">
        <v>500</v>
      </c>
      <c r="N66" s="139"/>
      <c r="O66" s="142"/>
      <c r="Q66" s="14" t="s">
        <v>386</v>
      </c>
      <c r="R66" s="18">
        <v>1100</v>
      </c>
      <c r="S66" s="139"/>
      <c r="T66" s="142"/>
    </row>
    <row r="67" spans="2:20" ht="12" customHeight="1" x14ac:dyDescent="0.15">
      <c r="B67" s="143"/>
      <c r="C67" s="144"/>
      <c r="D67" s="144"/>
      <c r="E67" s="145"/>
      <c r="G67" s="143" t="s">
        <v>936</v>
      </c>
      <c r="H67" s="144"/>
      <c r="I67" s="144"/>
      <c r="J67" s="145"/>
      <c r="L67" s="143" t="s">
        <v>937</v>
      </c>
      <c r="M67" s="144"/>
      <c r="N67" s="144"/>
      <c r="O67" s="145"/>
      <c r="Q67" s="143" t="s">
        <v>938</v>
      </c>
      <c r="R67" s="144"/>
      <c r="S67" s="144"/>
      <c r="T67" s="145"/>
    </row>
    <row r="68" spans="2:20" ht="12" customHeight="1" x14ac:dyDescent="0.15">
      <c r="B68" s="146"/>
      <c r="C68" s="147"/>
      <c r="D68" s="147"/>
      <c r="E68" s="148"/>
      <c r="G68" s="146"/>
      <c r="H68" s="147"/>
      <c r="I68" s="147"/>
      <c r="J68" s="148"/>
      <c r="L68" s="146"/>
      <c r="M68" s="147"/>
      <c r="N68" s="147"/>
      <c r="O68" s="148"/>
      <c r="Q68" s="146"/>
      <c r="R68" s="147"/>
      <c r="S68" s="147"/>
      <c r="T68" s="148"/>
    </row>
    <row r="69" spans="2:20" ht="12" customHeight="1" x14ac:dyDescent="0.15">
      <c r="B69" s="146"/>
      <c r="C69" s="147"/>
      <c r="D69" s="147"/>
      <c r="E69" s="148"/>
      <c r="G69" s="146"/>
      <c r="H69" s="147"/>
      <c r="I69" s="147"/>
      <c r="J69" s="148"/>
      <c r="L69" s="146"/>
      <c r="M69" s="147"/>
      <c r="N69" s="147"/>
      <c r="O69" s="148"/>
      <c r="Q69" s="146"/>
      <c r="R69" s="147"/>
      <c r="S69" s="147"/>
      <c r="T69" s="148"/>
    </row>
    <row r="70" spans="2:20" ht="12" customHeight="1" x14ac:dyDescent="0.15">
      <c r="B70" s="146"/>
      <c r="C70" s="147"/>
      <c r="D70" s="147"/>
      <c r="E70" s="148"/>
      <c r="G70" s="146"/>
      <c r="H70" s="147"/>
      <c r="I70" s="147"/>
      <c r="J70" s="148"/>
      <c r="L70" s="146"/>
      <c r="M70" s="147"/>
      <c r="N70" s="147"/>
      <c r="O70" s="148"/>
      <c r="Q70" s="146"/>
      <c r="R70" s="147"/>
      <c r="S70" s="147"/>
      <c r="T70" s="148"/>
    </row>
    <row r="71" spans="2:20" ht="12" customHeight="1" x14ac:dyDescent="0.15">
      <c r="B71" s="146"/>
      <c r="C71" s="147"/>
      <c r="D71" s="147"/>
      <c r="E71" s="148"/>
      <c r="G71" s="146"/>
      <c r="H71" s="147"/>
      <c r="I71" s="147"/>
      <c r="J71" s="148"/>
      <c r="L71" s="146"/>
      <c r="M71" s="147"/>
      <c r="N71" s="147"/>
      <c r="O71" s="148"/>
      <c r="Q71" s="146"/>
      <c r="R71" s="147"/>
      <c r="S71" s="147"/>
      <c r="T71" s="148"/>
    </row>
    <row r="72" spans="2:20" ht="12" customHeight="1" x14ac:dyDescent="0.15">
      <c r="B72" s="146"/>
      <c r="C72" s="147"/>
      <c r="D72" s="147"/>
      <c r="E72" s="148"/>
      <c r="G72" s="146"/>
      <c r="H72" s="147"/>
      <c r="I72" s="147"/>
      <c r="J72" s="148"/>
      <c r="L72" s="146"/>
      <c r="M72" s="147"/>
      <c r="N72" s="147"/>
      <c r="O72" s="148"/>
      <c r="Q72" s="146"/>
      <c r="R72" s="147"/>
      <c r="S72" s="147"/>
      <c r="T72" s="148"/>
    </row>
    <row r="73" spans="2:20" ht="12" customHeight="1" x14ac:dyDescent="0.15">
      <c r="B73" s="146"/>
      <c r="C73" s="147"/>
      <c r="D73" s="147"/>
      <c r="E73" s="148"/>
      <c r="G73" s="146"/>
      <c r="H73" s="147"/>
      <c r="I73" s="147"/>
      <c r="J73" s="148"/>
      <c r="L73" s="146"/>
      <c r="M73" s="147"/>
      <c r="N73" s="147"/>
      <c r="O73" s="148"/>
      <c r="Q73" s="146"/>
      <c r="R73" s="147"/>
      <c r="S73" s="147"/>
      <c r="T73" s="148"/>
    </row>
    <row r="74" spans="2:20" ht="12" customHeight="1" x14ac:dyDescent="0.15">
      <c r="B74" s="146"/>
      <c r="C74" s="147"/>
      <c r="D74" s="147"/>
      <c r="E74" s="148"/>
      <c r="G74" s="146"/>
      <c r="H74" s="147"/>
      <c r="I74" s="147"/>
      <c r="J74" s="148"/>
      <c r="L74" s="146"/>
      <c r="M74" s="147"/>
      <c r="N74" s="147"/>
      <c r="O74" s="148"/>
      <c r="Q74" s="146"/>
      <c r="R74" s="147"/>
      <c r="S74" s="147"/>
      <c r="T74" s="148"/>
    </row>
    <row r="75" spans="2:20" ht="12" customHeight="1" x14ac:dyDescent="0.15">
      <c r="B75" s="146"/>
      <c r="C75" s="147"/>
      <c r="D75" s="147"/>
      <c r="E75" s="148"/>
      <c r="G75" s="146"/>
      <c r="H75" s="147"/>
      <c r="I75" s="147"/>
      <c r="J75" s="148"/>
      <c r="L75" s="146"/>
      <c r="M75" s="147"/>
      <c r="N75" s="147"/>
      <c r="O75" s="148"/>
      <c r="Q75" s="146"/>
      <c r="R75" s="147"/>
      <c r="S75" s="147"/>
      <c r="T75" s="148"/>
    </row>
    <row r="76" spans="2:20" ht="12" customHeight="1" x14ac:dyDescent="0.15">
      <c r="B76" s="146"/>
      <c r="C76" s="147"/>
      <c r="D76" s="147"/>
      <c r="E76" s="148"/>
      <c r="G76" s="146"/>
      <c r="H76" s="147"/>
      <c r="I76" s="147"/>
      <c r="J76" s="148"/>
      <c r="L76" s="146"/>
      <c r="M76" s="147"/>
      <c r="N76" s="147"/>
      <c r="O76" s="148"/>
      <c r="Q76" s="146"/>
      <c r="R76" s="147"/>
      <c r="S76" s="147"/>
      <c r="T76" s="148"/>
    </row>
    <row r="77" spans="2:20" ht="12" customHeight="1" x14ac:dyDescent="0.15">
      <c r="B77" s="155" t="s">
        <v>403</v>
      </c>
      <c r="C77" s="156"/>
      <c r="D77" s="156"/>
      <c r="E77" s="157"/>
      <c r="G77" s="155" t="s">
        <v>794</v>
      </c>
      <c r="H77" s="156"/>
      <c r="I77" s="156"/>
      <c r="J77" s="157"/>
      <c r="L77" s="155" t="s">
        <v>794</v>
      </c>
      <c r="M77" s="156"/>
      <c r="N77" s="156"/>
      <c r="O77" s="157"/>
      <c r="Q77" s="155" t="s">
        <v>794</v>
      </c>
      <c r="R77" s="156"/>
      <c r="S77" s="156"/>
      <c r="T77" s="157"/>
    </row>
    <row r="80" spans="2:20" ht="12" customHeight="1" x14ac:dyDescent="0.15">
      <c r="B80" s="2" t="s">
        <v>364</v>
      </c>
      <c r="C80" s="3" t="s">
        <v>255</v>
      </c>
      <c r="D80" s="4" t="s">
        <v>365</v>
      </c>
      <c r="E80" s="5" t="str">
        <f>E81</f>
        <v>斧</v>
      </c>
      <c r="G80" s="2" t="s">
        <v>364</v>
      </c>
      <c r="H80" s="3" t="s">
        <v>246</v>
      </c>
      <c r="I80" s="4" t="s">
        <v>365</v>
      </c>
      <c r="J80" s="5" t="str">
        <f>J81</f>
        <v>锤</v>
      </c>
      <c r="L80" s="2" t="s">
        <v>364</v>
      </c>
      <c r="M80" s="3" t="s">
        <v>281</v>
      </c>
      <c r="N80" s="4" t="s">
        <v>365</v>
      </c>
      <c r="O80" s="5" t="str">
        <f>O81</f>
        <v>锤</v>
      </c>
      <c r="Q80" s="2" t="s">
        <v>364</v>
      </c>
      <c r="R80" s="3" t="s">
        <v>99</v>
      </c>
      <c r="S80" s="4" t="s">
        <v>365</v>
      </c>
      <c r="T80" s="5" t="str">
        <f>T81</f>
        <v>锤形火器</v>
      </c>
    </row>
    <row r="81" spans="2:20" ht="12" customHeight="1" x14ac:dyDescent="0.15">
      <c r="B81" s="6" t="s">
        <v>366</v>
      </c>
      <c r="C81" s="7" t="s">
        <v>367</v>
      </c>
      <c r="D81" s="7" t="s">
        <v>423</v>
      </c>
      <c r="E81" s="8" t="s">
        <v>915</v>
      </c>
      <c r="G81" s="6" t="s">
        <v>366</v>
      </c>
      <c r="H81" s="7" t="s">
        <v>367</v>
      </c>
      <c r="I81" s="7" t="s">
        <v>484</v>
      </c>
      <c r="J81" s="8" t="s">
        <v>906</v>
      </c>
      <c r="L81" s="6" t="s">
        <v>366</v>
      </c>
      <c r="M81" s="7" t="s">
        <v>367</v>
      </c>
      <c r="N81" s="7" t="s">
        <v>423</v>
      </c>
      <c r="O81" s="8" t="s">
        <v>906</v>
      </c>
      <c r="Q81" s="6" t="s">
        <v>366</v>
      </c>
      <c r="R81" s="7" t="s">
        <v>483</v>
      </c>
      <c r="S81" s="7" t="s">
        <v>423</v>
      </c>
      <c r="T81" s="8" t="s">
        <v>939</v>
      </c>
    </row>
    <row r="82" spans="2:20" ht="12" customHeight="1" x14ac:dyDescent="0.15">
      <c r="B82" s="6" t="s">
        <v>370</v>
      </c>
      <c r="C82" s="9" t="str">
        <f>IF(E82/10&lt;1,"",E82/10&amp;"D5")&amp;IF(E83/5&lt;1,"","+"&amp;INT(E83/5))</f>
        <v>40D5+30</v>
      </c>
      <c r="D82" s="10" t="s">
        <v>371</v>
      </c>
      <c r="E82" s="11">
        <v>400</v>
      </c>
      <c r="G82" s="6" t="s">
        <v>370</v>
      </c>
      <c r="H82" s="9" t="str">
        <f>IF(J82/10&lt;1,"",J82/10&amp;"D5")&amp;IF(J83/5&lt;1,"","+"&amp;INT(J83/5))</f>
        <v>45D5+10</v>
      </c>
      <c r="I82" s="10" t="s">
        <v>371</v>
      </c>
      <c r="J82" s="11">
        <v>450</v>
      </c>
      <c r="L82" s="6" t="s">
        <v>370</v>
      </c>
      <c r="M82" s="9" t="str">
        <f>IF(O82/10&lt;1,"",O82/10&amp;"D5")&amp;IF(O83/5&lt;1,"","+"&amp;INT(O83/5))</f>
        <v>50D5+280</v>
      </c>
      <c r="N82" s="10" t="s">
        <v>371</v>
      </c>
      <c r="O82" s="11">
        <v>500</v>
      </c>
      <c r="Q82" s="6" t="s">
        <v>370</v>
      </c>
      <c r="R82" s="9" t="str">
        <f>IF(T82/10&lt;1,"",T82/10&amp;"D5")&amp;IF(T83/5&lt;1,"","+"&amp;INT(T83/5))</f>
        <v>15D5+25</v>
      </c>
      <c r="S82" s="10" t="s">
        <v>371</v>
      </c>
      <c r="T82" s="11">
        <v>150</v>
      </c>
    </row>
    <row r="83" spans="2:20" ht="12" customHeight="1" x14ac:dyDescent="0.15">
      <c r="B83" s="6" t="s">
        <v>372</v>
      </c>
      <c r="C83" s="12" t="str">
        <f>LOOKUP(C84,{0,201,401,601,901,1201,1501;"黑色","绿色","蓝色","紫色","红色","橙色","金色"})</f>
        <v>橙色</v>
      </c>
      <c r="D83" s="10" t="s">
        <v>373</v>
      </c>
      <c r="E83" s="13">
        <v>150</v>
      </c>
      <c r="G83" s="6" t="s">
        <v>372</v>
      </c>
      <c r="H83" s="12" t="str">
        <f>LOOKUP(H84,{0,201,401,601,901,1201,1501;"黑色","绿色","蓝色","紫色","红色","橙色","金色"})</f>
        <v>橙色</v>
      </c>
      <c r="I83" s="10" t="s">
        <v>373</v>
      </c>
      <c r="J83" s="13">
        <v>50</v>
      </c>
      <c r="L83" s="6" t="s">
        <v>372</v>
      </c>
      <c r="M83" s="19" t="str">
        <f>LOOKUP(M84,{0,201,401,601,901,1201,1501;"黑色","绿色","蓝色","紫色","红色","橙色","金色"})</f>
        <v>金色</v>
      </c>
      <c r="N83" s="10" t="s">
        <v>373</v>
      </c>
      <c r="O83" s="13">
        <v>1400</v>
      </c>
      <c r="Q83" s="6" t="s">
        <v>372</v>
      </c>
      <c r="R83" s="12" t="str">
        <f>LOOKUP(R84,{0,201,401,601,901,1201,1501;"黑色","绿色","蓝色","紫色","红色","橙色","金色"})</f>
        <v>绿色</v>
      </c>
      <c r="S83" s="10" t="s">
        <v>373</v>
      </c>
      <c r="T83" s="13">
        <v>125</v>
      </c>
    </row>
    <row r="84" spans="2:20" ht="12" customHeight="1" x14ac:dyDescent="0.15">
      <c r="B84" s="6" t="s">
        <v>374</v>
      </c>
      <c r="C84" s="12">
        <f>C92+E82</f>
        <v>1500</v>
      </c>
      <c r="D84" s="10" t="s">
        <v>375</v>
      </c>
      <c r="E84" s="13">
        <v>14</v>
      </c>
      <c r="G84" s="6" t="s">
        <v>374</v>
      </c>
      <c r="H84" s="12">
        <f>H92+J82</f>
        <v>1450</v>
      </c>
      <c r="I84" s="10" t="s">
        <v>375</v>
      </c>
      <c r="J84" s="13">
        <v>6</v>
      </c>
      <c r="L84" s="6" t="s">
        <v>374</v>
      </c>
      <c r="M84" s="12">
        <f>M92+O82</f>
        <v>2900</v>
      </c>
      <c r="N84" s="10" t="s">
        <v>375</v>
      </c>
      <c r="O84" s="13">
        <v>30</v>
      </c>
      <c r="Q84" s="6" t="s">
        <v>374</v>
      </c>
      <c r="R84" s="12">
        <f>R92+T82</f>
        <v>350</v>
      </c>
      <c r="S84" s="10" t="s">
        <v>375</v>
      </c>
      <c r="T84" s="13">
        <v>16</v>
      </c>
    </row>
    <row r="85" spans="2:20" ht="12" customHeight="1" x14ac:dyDescent="0.15">
      <c r="B85" s="14" t="s">
        <v>376</v>
      </c>
      <c r="C85" s="15">
        <f>C84*20</f>
        <v>30000</v>
      </c>
      <c r="D85" s="16" t="s">
        <v>377</v>
      </c>
      <c r="E85" s="17">
        <f>C84</f>
        <v>1500</v>
      </c>
      <c r="G85" s="14" t="s">
        <v>376</v>
      </c>
      <c r="H85" s="15">
        <f>H84*20</f>
        <v>29000</v>
      </c>
      <c r="I85" s="16" t="s">
        <v>377</v>
      </c>
      <c r="J85" s="17">
        <f>H84</f>
        <v>1450</v>
      </c>
      <c r="L85" s="14" t="s">
        <v>376</v>
      </c>
      <c r="M85" s="15">
        <f>M84*20</f>
        <v>58000</v>
      </c>
      <c r="N85" s="16" t="s">
        <v>377</v>
      </c>
      <c r="O85" s="17">
        <f>M84</f>
        <v>2900</v>
      </c>
      <c r="Q85" s="14" t="s">
        <v>376</v>
      </c>
      <c r="R85" s="15">
        <f>R84*20</f>
        <v>7000</v>
      </c>
      <c r="S85" s="16" t="s">
        <v>377</v>
      </c>
      <c r="T85" s="17">
        <f>R84</f>
        <v>350</v>
      </c>
    </row>
    <row r="86" spans="2:20" ht="12" customHeight="1" x14ac:dyDescent="0.15">
      <c r="B86" s="136" t="s">
        <v>940</v>
      </c>
      <c r="C86" s="137"/>
      <c r="D86" s="140" t="s">
        <v>941</v>
      </c>
      <c r="E86" s="141"/>
      <c r="G86" s="136" t="s">
        <v>942</v>
      </c>
      <c r="H86" s="137"/>
      <c r="I86" s="140" t="s">
        <v>943</v>
      </c>
      <c r="J86" s="141"/>
      <c r="L86" s="136" t="s">
        <v>944</v>
      </c>
      <c r="M86" s="137"/>
      <c r="N86" s="140" t="s">
        <v>945</v>
      </c>
      <c r="O86" s="141"/>
      <c r="Q86" s="136" t="s">
        <v>946</v>
      </c>
      <c r="R86" s="137"/>
      <c r="S86" s="140" t="s">
        <v>947</v>
      </c>
      <c r="T86" s="141"/>
    </row>
    <row r="87" spans="2:20" ht="12" customHeight="1" x14ac:dyDescent="0.15">
      <c r="B87" s="136"/>
      <c r="C87" s="137"/>
      <c r="D87" s="140"/>
      <c r="E87" s="141"/>
      <c r="G87" s="136"/>
      <c r="H87" s="137"/>
      <c r="I87" s="140"/>
      <c r="J87" s="141"/>
      <c r="L87" s="136"/>
      <c r="M87" s="137"/>
      <c r="N87" s="140"/>
      <c r="O87" s="141"/>
      <c r="Q87" s="136"/>
      <c r="R87" s="137"/>
      <c r="S87" s="140"/>
      <c r="T87" s="141"/>
    </row>
    <row r="88" spans="2:20" ht="12" customHeight="1" x14ac:dyDescent="0.15">
      <c r="B88" s="136"/>
      <c r="C88" s="137"/>
      <c r="D88" s="140"/>
      <c r="E88" s="141"/>
      <c r="G88" s="136"/>
      <c r="H88" s="137"/>
      <c r="I88" s="140"/>
      <c r="J88" s="141"/>
      <c r="L88" s="136"/>
      <c r="M88" s="137"/>
      <c r="N88" s="140"/>
      <c r="O88" s="141"/>
      <c r="Q88" s="136"/>
      <c r="R88" s="137"/>
      <c r="S88" s="140"/>
      <c r="T88" s="141"/>
    </row>
    <row r="89" spans="2:20" ht="12" customHeight="1" x14ac:dyDescent="0.15">
      <c r="B89" s="136"/>
      <c r="C89" s="137"/>
      <c r="D89" s="140"/>
      <c r="E89" s="141"/>
      <c r="G89" s="136"/>
      <c r="H89" s="137"/>
      <c r="I89" s="140"/>
      <c r="J89" s="141"/>
      <c r="L89" s="136"/>
      <c r="M89" s="137"/>
      <c r="N89" s="140"/>
      <c r="O89" s="141"/>
      <c r="Q89" s="136"/>
      <c r="R89" s="137"/>
      <c r="S89" s="140"/>
      <c r="T89" s="141"/>
    </row>
    <row r="90" spans="2:20" ht="12" customHeight="1" x14ac:dyDescent="0.15">
      <c r="B90" s="136"/>
      <c r="C90" s="137"/>
      <c r="D90" s="140"/>
      <c r="E90" s="141"/>
      <c r="G90" s="136"/>
      <c r="H90" s="137"/>
      <c r="I90" s="140"/>
      <c r="J90" s="141"/>
      <c r="L90" s="136"/>
      <c r="M90" s="137"/>
      <c r="N90" s="140"/>
      <c r="O90" s="141"/>
      <c r="Q90" s="136"/>
      <c r="R90" s="137"/>
      <c r="S90" s="140"/>
      <c r="T90" s="141"/>
    </row>
    <row r="91" spans="2:20" ht="12" customHeight="1" x14ac:dyDescent="0.15">
      <c r="B91" s="138"/>
      <c r="C91" s="139"/>
      <c r="D91" s="140"/>
      <c r="E91" s="141"/>
      <c r="G91" s="138"/>
      <c r="H91" s="139"/>
      <c r="I91" s="140"/>
      <c r="J91" s="141"/>
      <c r="L91" s="138"/>
      <c r="M91" s="139"/>
      <c r="N91" s="140"/>
      <c r="O91" s="141"/>
      <c r="Q91" s="138"/>
      <c r="R91" s="139"/>
      <c r="S91" s="140"/>
      <c r="T91" s="141"/>
    </row>
    <row r="92" spans="2:20" ht="12" customHeight="1" x14ac:dyDescent="0.15">
      <c r="B92" s="14" t="s">
        <v>386</v>
      </c>
      <c r="C92" s="18">
        <v>1100</v>
      </c>
      <c r="D92" s="139"/>
      <c r="E92" s="142"/>
      <c r="G92" s="14" t="s">
        <v>386</v>
      </c>
      <c r="H92" s="18">
        <v>1000</v>
      </c>
      <c r="I92" s="139"/>
      <c r="J92" s="142"/>
      <c r="L92" s="14" t="s">
        <v>386</v>
      </c>
      <c r="M92" s="18">
        <v>2400</v>
      </c>
      <c r="N92" s="139"/>
      <c r="O92" s="142"/>
      <c r="Q92" s="14" t="s">
        <v>386</v>
      </c>
      <c r="R92" s="18">
        <v>200</v>
      </c>
      <c r="S92" s="139"/>
      <c r="T92" s="142"/>
    </row>
    <row r="93" spans="2:20" ht="12" customHeight="1" x14ac:dyDescent="0.15">
      <c r="B93" s="143" t="s">
        <v>948</v>
      </c>
      <c r="C93" s="144"/>
      <c r="D93" s="144"/>
      <c r="E93" s="145"/>
      <c r="G93" s="143" t="s">
        <v>949</v>
      </c>
      <c r="H93" s="144"/>
      <c r="I93" s="144"/>
      <c r="J93" s="145"/>
      <c r="L93" s="143" t="s">
        <v>479</v>
      </c>
      <c r="M93" s="144"/>
      <c r="N93" s="144"/>
      <c r="O93" s="145"/>
      <c r="Q93" s="143"/>
      <c r="R93" s="144"/>
      <c r="S93" s="144"/>
      <c r="T93" s="145"/>
    </row>
    <row r="94" spans="2:20" ht="12" customHeight="1" x14ac:dyDescent="0.15">
      <c r="B94" s="146"/>
      <c r="C94" s="147"/>
      <c r="D94" s="147"/>
      <c r="E94" s="148"/>
      <c r="G94" s="146"/>
      <c r="H94" s="147"/>
      <c r="I94" s="147"/>
      <c r="J94" s="148"/>
      <c r="L94" s="146"/>
      <c r="M94" s="147"/>
      <c r="N94" s="147"/>
      <c r="O94" s="148"/>
      <c r="Q94" s="146"/>
      <c r="R94" s="147"/>
      <c r="S94" s="147"/>
      <c r="T94" s="148"/>
    </row>
    <row r="95" spans="2:20" ht="12" customHeight="1" x14ac:dyDescent="0.15">
      <c r="B95" s="146"/>
      <c r="C95" s="147"/>
      <c r="D95" s="147"/>
      <c r="E95" s="148"/>
      <c r="G95" s="146"/>
      <c r="H95" s="147"/>
      <c r="I95" s="147"/>
      <c r="J95" s="148"/>
      <c r="L95" s="146"/>
      <c r="M95" s="147"/>
      <c r="N95" s="147"/>
      <c r="O95" s="148"/>
      <c r="Q95" s="146"/>
      <c r="R95" s="147"/>
      <c r="S95" s="147"/>
      <c r="T95" s="148"/>
    </row>
    <row r="96" spans="2:20" ht="12" customHeight="1" x14ac:dyDescent="0.15">
      <c r="B96" s="146"/>
      <c r="C96" s="147"/>
      <c r="D96" s="147"/>
      <c r="E96" s="148"/>
      <c r="G96" s="146"/>
      <c r="H96" s="147"/>
      <c r="I96" s="147"/>
      <c r="J96" s="148"/>
      <c r="L96" s="146"/>
      <c r="M96" s="147"/>
      <c r="N96" s="147"/>
      <c r="O96" s="148"/>
      <c r="Q96" s="146"/>
      <c r="R96" s="147"/>
      <c r="S96" s="147"/>
      <c r="T96" s="148"/>
    </row>
    <row r="97" spans="2:20" ht="12" customHeight="1" x14ac:dyDescent="0.15">
      <c r="B97" s="146"/>
      <c r="C97" s="147"/>
      <c r="D97" s="147"/>
      <c r="E97" s="148"/>
      <c r="G97" s="146"/>
      <c r="H97" s="147"/>
      <c r="I97" s="147"/>
      <c r="J97" s="148"/>
      <c r="L97" s="146"/>
      <c r="M97" s="147"/>
      <c r="N97" s="147"/>
      <c r="O97" s="148"/>
      <c r="Q97" s="146"/>
      <c r="R97" s="147"/>
      <c r="S97" s="147"/>
      <c r="T97" s="148"/>
    </row>
    <row r="98" spans="2:20" ht="12" customHeight="1" x14ac:dyDescent="0.15">
      <c r="B98" s="146"/>
      <c r="C98" s="147"/>
      <c r="D98" s="147"/>
      <c r="E98" s="148"/>
      <c r="G98" s="146"/>
      <c r="H98" s="147"/>
      <c r="I98" s="147"/>
      <c r="J98" s="148"/>
      <c r="L98" s="146"/>
      <c r="M98" s="147"/>
      <c r="N98" s="147"/>
      <c r="O98" s="148"/>
      <c r="Q98" s="146"/>
      <c r="R98" s="147"/>
      <c r="S98" s="147"/>
      <c r="T98" s="148"/>
    </row>
    <row r="99" spans="2:20" ht="12" customHeight="1" x14ac:dyDescent="0.15">
      <c r="B99" s="146"/>
      <c r="C99" s="147"/>
      <c r="D99" s="147"/>
      <c r="E99" s="148"/>
      <c r="G99" s="146"/>
      <c r="H99" s="147"/>
      <c r="I99" s="147"/>
      <c r="J99" s="148"/>
      <c r="L99" s="146"/>
      <c r="M99" s="147"/>
      <c r="N99" s="147"/>
      <c r="O99" s="148"/>
      <c r="Q99" s="146"/>
      <c r="R99" s="147"/>
      <c r="S99" s="147"/>
      <c r="T99" s="148"/>
    </row>
    <row r="100" spans="2:20" ht="12" customHeight="1" x14ac:dyDescent="0.15">
      <c r="B100" s="146"/>
      <c r="C100" s="147"/>
      <c r="D100" s="147"/>
      <c r="E100" s="148"/>
      <c r="G100" s="146"/>
      <c r="H100" s="147"/>
      <c r="I100" s="147"/>
      <c r="J100" s="148"/>
      <c r="L100" s="146"/>
      <c r="M100" s="147"/>
      <c r="N100" s="147"/>
      <c r="O100" s="148"/>
      <c r="Q100" s="146"/>
      <c r="R100" s="147"/>
      <c r="S100" s="147"/>
      <c r="T100" s="148"/>
    </row>
    <row r="101" spans="2:20" ht="12" customHeight="1" x14ac:dyDescent="0.15">
      <c r="B101" s="146"/>
      <c r="C101" s="147"/>
      <c r="D101" s="147"/>
      <c r="E101" s="148"/>
      <c r="G101" s="146"/>
      <c r="H101" s="147"/>
      <c r="I101" s="147"/>
      <c r="J101" s="148"/>
      <c r="L101" s="146"/>
      <c r="M101" s="147"/>
      <c r="N101" s="147"/>
      <c r="O101" s="148"/>
      <c r="Q101" s="146"/>
      <c r="R101" s="147"/>
      <c r="S101" s="147"/>
      <c r="T101" s="148"/>
    </row>
    <row r="102" spans="2:20" ht="12" customHeight="1" x14ac:dyDescent="0.15">
      <c r="B102" s="146"/>
      <c r="C102" s="147"/>
      <c r="D102" s="147"/>
      <c r="E102" s="148"/>
      <c r="G102" s="146"/>
      <c r="H102" s="147"/>
      <c r="I102" s="147"/>
      <c r="J102" s="148"/>
      <c r="L102" s="146"/>
      <c r="M102" s="147"/>
      <c r="N102" s="147"/>
      <c r="O102" s="148"/>
      <c r="Q102" s="146"/>
      <c r="R102" s="147"/>
      <c r="S102" s="147"/>
      <c r="T102" s="148"/>
    </row>
    <row r="103" spans="2:20" ht="12" customHeight="1" x14ac:dyDescent="0.15">
      <c r="B103" s="155" t="s">
        <v>950</v>
      </c>
      <c r="C103" s="156"/>
      <c r="D103" s="156"/>
      <c r="E103" s="157"/>
      <c r="G103" s="155" t="s">
        <v>950</v>
      </c>
      <c r="H103" s="156"/>
      <c r="I103" s="156"/>
      <c r="J103" s="157"/>
      <c r="L103" s="155" t="s">
        <v>496</v>
      </c>
      <c r="M103" s="156"/>
      <c r="N103" s="156"/>
      <c r="O103" s="157"/>
      <c r="Q103" s="155" t="s">
        <v>610</v>
      </c>
      <c r="R103" s="156"/>
      <c r="S103" s="156"/>
      <c r="T103" s="157"/>
    </row>
    <row r="106" spans="2:20" ht="12" customHeight="1" x14ac:dyDescent="0.15">
      <c r="B106" s="2" t="s">
        <v>364</v>
      </c>
      <c r="C106" s="3" t="s">
        <v>187</v>
      </c>
      <c r="D106" s="4" t="s">
        <v>365</v>
      </c>
      <c r="E106" s="5" t="str">
        <f>E107</f>
        <v>棍棒</v>
      </c>
      <c r="G106" s="2" t="s">
        <v>364</v>
      </c>
      <c r="H106" s="3" t="s">
        <v>125</v>
      </c>
      <c r="I106" s="4" t="s">
        <v>365</v>
      </c>
      <c r="J106" s="5" t="str">
        <f>J107</f>
        <v>棍棒</v>
      </c>
      <c r="L106" s="20" t="s">
        <v>364</v>
      </c>
      <c r="M106" s="21" t="s">
        <v>219</v>
      </c>
      <c r="N106" s="22" t="s">
        <v>365</v>
      </c>
      <c r="O106" s="5" t="str">
        <f>O107</f>
        <v>重锤</v>
      </c>
      <c r="Q106" s="20" t="s">
        <v>364</v>
      </c>
      <c r="R106" s="21" t="s">
        <v>138</v>
      </c>
      <c r="S106" s="22" t="s">
        <v>365</v>
      </c>
      <c r="T106" s="5" t="str">
        <f>T107</f>
        <v>链锤</v>
      </c>
    </row>
    <row r="107" spans="2:20" ht="12" customHeight="1" x14ac:dyDescent="0.15">
      <c r="B107" s="6" t="s">
        <v>366</v>
      </c>
      <c r="C107" s="7" t="s">
        <v>367</v>
      </c>
      <c r="D107" s="7" t="s">
        <v>423</v>
      </c>
      <c r="E107" s="8" t="s">
        <v>907</v>
      </c>
      <c r="G107" s="6" t="s">
        <v>366</v>
      </c>
      <c r="H107" s="7" t="s">
        <v>367</v>
      </c>
      <c r="I107" s="7" t="s">
        <v>423</v>
      </c>
      <c r="J107" s="8" t="s">
        <v>907</v>
      </c>
      <c r="L107" s="24" t="s">
        <v>366</v>
      </c>
      <c r="M107" s="7" t="s">
        <v>367</v>
      </c>
      <c r="N107" s="7" t="s">
        <v>423</v>
      </c>
      <c r="O107" s="8" t="s">
        <v>951</v>
      </c>
      <c r="Q107" s="24" t="s">
        <v>366</v>
      </c>
      <c r="R107" s="7" t="s">
        <v>367</v>
      </c>
      <c r="S107" s="7" t="s">
        <v>484</v>
      </c>
      <c r="T107" s="8" t="s">
        <v>952</v>
      </c>
    </row>
    <row r="108" spans="2:20" ht="12" customHeight="1" x14ac:dyDescent="0.15">
      <c r="B108" s="6" t="s">
        <v>370</v>
      </c>
      <c r="C108" s="9" t="str">
        <f>IF(E108/10&lt;1,"",E108/10&amp;"D5")&amp;IF(E109/5&lt;1,"","+"&amp;INT(E109/5))</f>
        <v>50D5+120</v>
      </c>
      <c r="D108" s="10" t="s">
        <v>371</v>
      </c>
      <c r="E108" s="11">
        <v>500</v>
      </c>
      <c r="G108" s="6" t="s">
        <v>370</v>
      </c>
      <c r="H108" s="9" t="str">
        <f>IF(J108/10&lt;1,"",J108/10&amp;"D5")&amp;IF(J109/5&lt;1,"","+"&amp;INT(J109/5))</f>
        <v>25D5+80</v>
      </c>
      <c r="I108" s="10" t="s">
        <v>371</v>
      </c>
      <c r="J108" s="11">
        <v>250</v>
      </c>
      <c r="L108" s="24" t="s">
        <v>370</v>
      </c>
      <c r="M108" s="25" t="str">
        <f>IF(O108/10&lt;1,"",O108/10&amp;"D5")&amp;IF(O109/5&lt;1,"","+"&amp;INT(O109/5))</f>
        <v>50D5+120</v>
      </c>
      <c r="N108" s="26" t="s">
        <v>371</v>
      </c>
      <c r="O108" s="27">
        <v>500</v>
      </c>
      <c r="Q108" s="24" t="s">
        <v>370</v>
      </c>
      <c r="R108" s="25" t="str">
        <f>IF(T108/10&lt;1,"",T108/10&amp;"D5")&amp;IF(T109/5&lt;1,"","+"&amp;INT(T109/5))</f>
        <v>10D5+7</v>
      </c>
      <c r="S108" s="26" t="s">
        <v>371</v>
      </c>
      <c r="T108" s="27">
        <v>100</v>
      </c>
    </row>
    <row r="109" spans="2:20" ht="12" customHeight="1" x14ac:dyDescent="0.15">
      <c r="B109" s="6" t="s">
        <v>372</v>
      </c>
      <c r="C109" s="12" t="str">
        <f>LOOKUP(C110,{0,201,401,601,901,1201,1501;"黑色","绿色","蓝色","紫色","红色","橙色","金色"})</f>
        <v>紫色</v>
      </c>
      <c r="D109" s="10" t="s">
        <v>373</v>
      </c>
      <c r="E109" s="13">
        <v>600</v>
      </c>
      <c r="G109" s="6" t="s">
        <v>372</v>
      </c>
      <c r="H109" s="12" t="str">
        <f>LOOKUP(H110,{0,201,401,601,901,1201,1501;"黑色","绿色","蓝色","紫色","红色","橙色","金色"})</f>
        <v>蓝色</v>
      </c>
      <c r="I109" s="10" t="s">
        <v>373</v>
      </c>
      <c r="J109" s="13">
        <v>400</v>
      </c>
      <c r="L109" s="24" t="s">
        <v>372</v>
      </c>
      <c r="M109" s="19" t="str">
        <f>LOOKUP(M110,{0,201,401,601,901,1201,1501;"黑色","绿色","蓝色","紫色","红色","橙色","金色"})</f>
        <v>红色</v>
      </c>
      <c r="N109" s="26" t="s">
        <v>373</v>
      </c>
      <c r="O109" s="28">
        <v>600</v>
      </c>
      <c r="Q109" s="24" t="s">
        <v>372</v>
      </c>
      <c r="R109" s="29" t="str">
        <f>LOOKUP(R110,{0,201,401,601,901,1201,1501;"黑色","绿色","蓝色","紫色","红色","橙色","金色"})</f>
        <v>蓝色</v>
      </c>
      <c r="S109" s="26" t="s">
        <v>373</v>
      </c>
      <c r="T109" s="28">
        <v>35</v>
      </c>
    </row>
    <row r="110" spans="2:20" ht="12" customHeight="1" x14ac:dyDescent="0.15">
      <c r="B110" s="6" t="s">
        <v>374</v>
      </c>
      <c r="C110" s="12">
        <f>C118+E108</f>
        <v>900</v>
      </c>
      <c r="D110" s="10" t="s">
        <v>375</v>
      </c>
      <c r="E110" s="13">
        <v>70</v>
      </c>
      <c r="G110" s="6" t="s">
        <v>374</v>
      </c>
      <c r="H110" s="12">
        <f>H118+J108</f>
        <v>550</v>
      </c>
      <c r="I110" s="10" t="s">
        <v>375</v>
      </c>
      <c r="J110" s="13">
        <v>24</v>
      </c>
      <c r="L110" s="24" t="s">
        <v>374</v>
      </c>
      <c r="M110" s="19">
        <f>M118+O108</f>
        <v>1100</v>
      </c>
      <c r="N110" s="26" t="s">
        <v>375</v>
      </c>
      <c r="O110" s="28">
        <v>50</v>
      </c>
      <c r="Q110" s="24" t="s">
        <v>374</v>
      </c>
      <c r="R110" s="19">
        <f>R118+T108</f>
        <v>600</v>
      </c>
      <c r="S110" s="26" t="s">
        <v>375</v>
      </c>
      <c r="T110" s="28">
        <v>8</v>
      </c>
    </row>
    <row r="111" spans="2:20" ht="12" customHeight="1" x14ac:dyDescent="0.15">
      <c r="B111" s="14" t="s">
        <v>376</v>
      </c>
      <c r="C111" s="15">
        <f>C110*20</f>
        <v>18000</v>
      </c>
      <c r="D111" s="16" t="s">
        <v>377</v>
      </c>
      <c r="E111" s="17">
        <f>C110</f>
        <v>900</v>
      </c>
      <c r="G111" s="14" t="s">
        <v>376</v>
      </c>
      <c r="H111" s="15">
        <f>H110*20</f>
        <v>11000</v>
      </c>
      <c r="I111" s="16" t="s">
        <v>377</v>
      </c>
      <c r="J111" s="17">
        <f>H110</f>
        <v>550</v>
      </c>
      <c r="L111" s="30" t="s">
        <v>376</v>
      </c>
      <c r="M111" s="31">
        <f>M110*20</f>
        <v>22000</v>
      </c>
      <c r="N111" s="32" t="s">
        <v>377</v>
      </c>
      <c r="O111" s="33">
        <f>M110</f>
        <v>1100</v>
      </c>
      <c r="Q111" s="30" t="s">
        <v>376</v>
      </c>
      <c r="R111" s="31">
        <f>R110*20</f>
        <v>12000</v>
      </c>
      <c r="S111" s="32" t="s">
        <v>377</v>
      </c>
      <c r="T111" s="33">
        <f>R110</f>
        <v>600</v>
      </c>
    </row>
    <row r="112" spans="2:20" ht="12" customHeight="1" x14ac:dyDescent="0.15">
      <c r="B112" s="136" t="s">
        <v>953</v>
      </c>
      <c r="C112" s="137"/>
      <c r="D112" s="140" t="s">
        <v>954</v>
      </c>
      <c r="E112" s="141"/>
      <c r="G112" s="136" t="s">
        <v>955</v>
      </c>
      <c r="H112" s="137"/>
      <c r="I112" s="140" t="s">
        <v>956</v>
      </c>
      <c r="J112" s="141"/>
      <c r="L112" s="136" t="s">
        <v>957</v>
      </c>
      <c r="M112" s="140"/>
      <c r="N112" s="140" t="s">
        <v>958</v>
      </c>
      <c r="O112" s="141"/>
      <c r="Q112" s="136" t="s">
        <v>959</v>
      </c>
      <c r="R112" s="140"/>
      <c r="S112" s="140" t="s">
        <v>960</v>
      </c>
      <c r="T112" s="141"/>
    </row>
    <row r="113" spans="2:20" ht="12" customHeight="1" x14ac:dyDescent="0.15">
      <c r="B113" s="136"/>
      <c r="C113" s="137"/>
      <c r="D113" s="140"/>
      <c r="E113" s="141"/>
      <c r="G113" s="136"/>
      <c r="H113" s="137"/>
      <c r="I113" s="140"/>
      <c r="J113" s="141"/>
      <c r="L113" s="136"/>
      <c r="M113" s="140"/>
      <c r="N113" s="140"/>
      <c r="O113" s="141"/>
      <c r="Q113" s="136"/>
      <c r="R113" s="140"/>
      <c r="S113" s="140"/>
      <c r="T113" s="141"/>
    </row>
    <row r="114" spans="2:20" ht="12" customHeight="1" x14ac:dyDescent="0.15">
      <c r="B114" s="136"/>
      <c r="C114" s="137"/>
      <c r="D114" s="140"/>
      <c r="E114" s="141"/>
      <c r="G114" s="136"/>
      <c r="H114" s="137"/>
      <c r="I114" s="140"/>
      <c r="J114" s="141"/>
      <c r="L114" s="136"/>
      <c r="M114" s="140"/>
      <c r="N114" s="140"/>
      <c r="O114" s="141"/>
      <c r="Q114" s="136"/>
      <c r="R114" s="140"/>
      <c r="S114" s="140"/>
      <c r="T114" s="141"/>
    </row>
    <row r="115" spans="2:20" ht="12" customHeight="1" x14ac:dyDescent="0.15">
      <c r="B115" s="136"/>
      <c r="C115" s="137"/>
      <c r="D115" s="140"/>
      <c r="E115" s="141"/>
      <c r="G115" s="136"/>
      <c r="H115" s="137"/>
      <c r="I115" s="140"/>
      <c r="J115" s="141"/>
      <c r="L115" s="136"/>
      <c r="M115" s="140"/>
      <c r="N115" s="140"/>
      <c r="O115" s="141"/>
      <c r="Q115" s="136"/>
      <c r="R115" s="140"/>
      <c r="S115" s="140"/>
      <c r="T115" s="141"/>
    </row>
    <row r="116" spans="2:20" ht="12" customHeight="1" x14ac:dyDescent="0.15">
      <c r="B116" s="136"/>
      <c r="C116" s="137"/>
      <c r="D116" s="140"/>
      <c r="E116" s="141"/>
      <c r="G116" s="136"/>
      <c r="H116" s="137"/>
      <c r="I116" s="140"/>
      <c r="J116" s="141"/>
      <c r="L116" s="136"/>
      <c r="M116" s="140"/>
      <c r="N116" s="140"/>
      <c r="O116" s="141"/>
      <c r="Q116" s="136"/>
      <c r="R116" s="140"/>
      <c r="S116" s="140"/>
      <c r="T116" s="141"/>
    </row>
    <row r="117" spans="2:20" ht="12" customHeight="1" x14ac:dyDescent="0.15">
      <c r="B117" s="138"/>
      <c r="C117" s="139"/>
      <c r="D117" s="140"/>
      <c r="E117" s="141"/>
      <c r="G117" s="138"/>
      <c r="H117" s="139"/>
      <c r="I117" s="140"/>
      <c r="J117" s="141"/>
      <c r="L117" s="138"/>
      <c r="M117" s="139"/>
      <c r="N117" s="140"/>
      <c r="O117" s="141"/>
      <c r="Q117" s="138"/>
      <c r="R117" s="139"/>
      <c r="S117" s="140"/>
      <c r="T117" s="141"/>
    </row>
    <row r="118" spans="2:20" ht="12" customHeight="1" x14ac:dyDescent="0.15">
      <c r="B118" s="14" t="s">
        <v>386</v>
      </c>
      <c r="C118" s="18">
        <v>400</v>
      </c>
      <c r="D118" s="139"/>
      <c r="E118" s="142"/>
      <c r="G118" s="14" t="s">
        <v>386</v>
      </c>
      <c r="H118" s="18">
        <v>300</v>
      </c>
      <c r="I118" s="139"/>
      <c r="J118" s="142"/>
      <c r="L118" s="30" t="s">
        <v>386</v>
      </c>
      <c r="M118" s="34">
        <v>600</v>
      </c>
      <c r="N118" s="139"/>
      <c r="O118" s="142"/>
      <c r="Q118" s="30" t="s">
        <v>386</v>
      </c>
      <c r="R118" s="34">
        <v>500</v>
      </c>
      <c r="S118" s="139"/>
      <c r="T118" s="142"/>
    </row>
    <row r="119" spans="2:20" ht="12" customHeight="1" x14ac:dyDescent="0.15">
      <c r="B119" s="143" t="s">
        <v>961</v>
      </c>
      <c r="C119" s="144"/>
      <c r="D119" s="144"/>
      <c r="E119" s="145"/>
      <c r="G119" s="143" t="s">
        <v>962</v>
      </c>
      <c r="H119" s="144"/>
      <c r="I119" s="144"/>
      <c r="J119" s="145"/>
      <c r="L119" s="143" t="s">
        <v>479</v>
      </c>
      <c r="M119" s="144"/>
      <c r="N119" s="144"/>
      <c r="O119" s="145"/>
      <c r="Q119" s="143" t="s">
        <v>963</v>
      </c>
      <c r="R119" s="144"/>
      <c r="S119" s="144"/>
      <c r="T119" s="145"/>
    </row>
    <row r="120" spans="2:20" ht="12" customHeight="1" x14ac:dyDescent="0.15">
      <c r="B120" s="146"/>
      <c r="C120" s="147"/>
      <c r="D120" s="147"/>
      <c r="E120" s="148"/>
      <c r="G120" s="146"/>
      <c r="H120" s="147"/>
      <c r="I120" s="147"/>
      <c r="J120" s="148"/>
      <c r="L120" s="146"/>
      <c r="M120" s="147"/>
      <c r="N120" s="147"/>
      <c r="O120" s="148"/>
      <c r="Q120" s="146"/>
      <c r="R120" s="147"/>
      <c r="S120" s="147"/>
      <c r="T120" s="148"/>
    </row>
    <row r="121" spans="2:20" ht="12" customHeight="1" x14ac:dyDescent="0.15">
      <c r="B121" s="146"/>
      <c r="C121" s="147"/>
      <c r="D121" s="147"/>
      <c r="E121" s="148"/>
      <c r="G121" s="146"/>
      <c r="H121" s="147"/>
      <c r="I121" s="147"/>
      <c r="J121" s="148"/>
      <c r="L121" s="146"/>
      <c r="M121" s="147"/>
      <c r="N121" s="147"/>
      <c r="O121" s="148"/>
      <c r="Q121" s="146"/>
      <c r="R121" s="147"/>
      <c r="S121" s="147"/>
      <c r="T121" s="148"/>
    </row>
    <row r="122" spans="2:20" ht="12" customHeight="1" x14ac:dyDescent="0.15">
      <c r="B122" s="146"/>
      <c r="C122" s="147"/>
      <c r="D122" s="147"/>
      <c r="E122" s="148"/>
      <c r="G122" s="146"/>
      <c r="H122" s="147"/>
      <c r="I122" s="147"/>
      <c r="J122" s="148"/>
      <c r="L122" s="146"/>
      <c r="M122" s="147"/>
      <c r="N122" s="147"/>
      <c r="O122" s="148"/>
      <c r="Q122" s="146"/>
      <c r="R122" s="147"/>
      <c r="S122" s="147"/>
      <c r="T122" s="148"/>
    </row>
    <row r="123" spans="2:20" ht="12" customHeight="1" x14ac:dyDescent="0.15">
      <c r="B123" s="146"/>
      <c r="C123" s="147"/>
      <c r="D123" s="147"/>
      <c r="E123" s="148"/>
      <c r="G123" s="146"/>
      <c r="H123" s="147"/>
      <c r="I123" s="147"/>
      <c r="J123" s="148"/>
      <c r="L123" s="146"/>
      <c r="M123" s="147"/>
      <c r="N123" s="147"/>
      <c r="O123" s="148"/>
      <c r="Q123" s="146"/>
      <c r="R123" s="147"/>
      <c r="S123" s="147"/>
      <c r="T123" s="148"/>
    </row>
    <row r="124" spans="2:20" ht="12" customHeight="1" x14ac:dyDescent="0.15">
      <c r="B124" s="146"/>
      <c r="C124" s="147"/>
      <c r="D124" s="147"/>
      <c r="E124" s="148"/>
      <c r="G124" s="146"/>
      <c r="H124" s="147"/>
      <c r="I124" s="147"/>
      <c r="J124" s="148"/>
      <c r="L124" s="146"/>
      <c r="M124" s="147"/>
      <c r="N124" s="147"/>
      <c r="O124" s="148"/>
      <c r="Q124" s="146"/>
      <c r="R124" s="147"/>
      <c r="S124" s="147"/>
      <c r="T124" s="148"/>
    </row>
    <row r="125" spans="2:20" ht="12" customHeight="1" x14ac:dyDescent="0.15">
      <c r="B125" s="146"/>
      <c r="C125" s="147"/>
      <c r="D125" s="147"/>
      <c r="E125" s="148"/>
      <c r="G125" s="146"/>
      <c r="H125" s="147"/>
      <c r="I125" s="147"/>
      <c r="J125" s="148"/>
      <c r="L125" s="146"/>
      <c r="M125" s="147"/>
      <c r="N125" s="147"/>
      <c r="O125" s="148"/>
      <c r="Q125" s="146"/>
      <c r="R125" s="147"/>
      <c r="S125" s="147"/>
      <c r="T125" s="148"/>
    </row>
    <row r="126" spans="2:20" ht="12" customHeight="1" x14ac:dyDescent="0.15">
      <c r="B126" s="146"/>
      <c r="C126" s="147"/>
      <c r="D126" s="147"/>
      <c r="E126" s="148"/>
      <c r="G126" s="146"/>
      <c r="H126" s="147"/>
      <c r="I126" s="147"/>
      <c r="J126" s="148"/>
      <c r="L126" s="146"/>
      <c r="M126" s="147"/>
      <c r="N126" s="147"/>
      <c r="O126" s="148"/>
      <c r="Q126" s="146"/>
      <c r="R126" s="147"/>
      <c r="S126" s="147"/>
      <c r="T126" s="148"/>
    </row>
    <row r="127" spans="2:20" ht="12" customHeight="1" x14ac:dyDescent="0.15">
      <c r="B127" s="146"/>
      <c r="C127" s="147"/>
      <c r="D127" s="147"/>
      <c r="E127" s="148"/>
      <c r="G127" s="146"/>
      <c r="H127" s="147"/>
      <c r="I127" s="147"/>
      <c r="J127" s="148"/>
      <c r="L127" s="146"/>
      <c r="M127" s="147"/>
      <c r="N127" s="147"/>
      <c r="O127" s="148"/>
      <c r="Q127" s="146"/>
      <c r="R127" s="147"/>
      <c r="S127" s="147"/>
      <c r="T127" s="148"/>
    </row>
    <row r="128" spans="2:20" ht="12" customHeight="1" x14ac:dyDescent="0.15">
      <c r="B128" s="146"/>
      <c r="C128" s="147"/>
      <c r="D128" s="147"/>
      <c r="E128" s="148"/>
      <c r="G128" s="146"/>
      <c r="H128" s="147"/>
      <c r="I128" s="147"/>
      <c r="J128" s="148"/>
      <c r="L128" s="146"/>
      <c r="M128" s="147"/>
      <c r="N128" s="147"/>
      <c r="O128" s="148"/>
      <c r="Q128" s="146"/>
      <c r="R128" s="147"/>
      <c r="S128" s="147"/>
      <c r="T128" s="148"/>
    </row>
    <row r="129" spans="2:20" ht="12" customHeight="1" x14ac:dyDescent="0.15">
      <c r="B129" s="155" t="s">
        <v>481</v>
      </c>
      <c r="C129" s="156"/>
      <c r="D129" s="156"/>
      <c r="E129" s="157"/>
      <c r="G129" s="155" t="s">
        <v>481</v>
      </c>
      <c r="H129" s="156"/>
      <c r="I129" s="156"/>
      <c r="J129" s="157"/>
      <c r="L129" s="155" t="s">
        <v>964</v>
      </c>
      <c r="M129" s="156"/>
      <c r="N129" s="156"/>
      <c r="O129" s="157"/>
      <c r="Q129" s="155" t="s">
        <v>538</v>
      </c>
      <c r="R129" s="156"/>
      <c r="S129" s="156"/>
      <c r="T129" s="157"/>
    </row>
    <row r="132" spans="2:20" ht="12" customHeight="1" x14ac:dyDescent="0.15">
      <c r="B132" s="20" t="s">
        <v>364</v>
      </c>
      <c r="C132" s="21" t="s">
        <v>270</v>
      </c>
      <c r="D132" s="22" t="s">
        <v>365</v>
      </c>
      <c r="E132" s="5" t="str">
        <f>E133</f>
        <v>重型钉锤</v>
      </c>
      <c r="G132" s="42" t="s">
        <v>364</v>
      </c>
      <c r="H132" s="43" t="s">
        <v>151</v>
      </c>
      <c r="I132" s="44" t="s">
        <v>365</v>
      </c>
      <c r="J132" s="45" t="str">
        <f>J133</f>
        <v>长柄巨锤</v>
      </c>
      <c r="L132" s="20" t="s">
        <v>364</v>
      </c>
      <c r="M132" s="21" t="s">
        <v>163</v>
      </c>
      <c r="N132" s="22" t="s">
        <v>365</v>
      </c>
      <c r="O132" s="5" t="s">
        <v>906</v>
      </c>
      <c r="Q132" s="20" t="s">
        <v>364</v>
      </c>
      <c r="R132" s="21" t="s">
        <v>163</v>
      </c>
      <c r="S132" s="22" t="s">
        <v>365</v>
      </c>
      <c r="T132" s="5" t="str">
        <f>T133</f>
        <v>锤</v>
      </c>
    </row>
    <row r="133" spans="2:20" ht="12" customHeight="1" x14ac:dyDescent="0.15">
      <c r="B133" s="24" t="s">
        <v>366</v>
      </c>
      <c r="C133" s="7" t="s">
        <v>367</v>
      </c>
      <c r="D133" s="7" t="s">
        <v>423</v>
      </c>
      <c r="E133" s="8" t="s">
        <v>965</v>
      </c>
      <c r="G133" s="46" t="s">
        <v>366</v>
      </c>
      <c r="H133" s="84" t="s">
        <v>483</v>
      </c>
      <c r="I133" s="84" t="s">
        <v>423</v>
      </c>
      <c r="J133" s="48" t="s">
        <v>966</v>
      </c>
      <c r="L133" s="24" t="s">
        <v>366</v>
      </c>
      <c r="M133" s="7" t="s">
        <v>367</v>
      </c>
      <c r="N133" s="7" t="s">
        <v>368</v>
      </c>
      <c r="O133" s="8" t="s">
        <v>906</v>
      </c>
      <c r="Q133" s="24" t="s">
        <v>366</v>
      </c>
      <c r="R133" s="7" t="s">
        <v>367</v>
      </c>
      <c r="S133" s="7" t="s">
        <v>368</v>
      </c>
      <c r="T133" s="8" t="s">
        <v>906</v>
      </c>
    </row>
    <row r="134" spans="2:20" ht="12" customHeight="1" x14ac:dyDescent="0.15">
      <c r="B134" s="24" t="s">
        <v>370</v>
      </c>
      <c r="C134" s="25" t="str">
        <f>IF(E134/10&lt;1,"",E134/10&amp;"D5")&amp;IF(E135/5&lt;1,"","+"&amp;INT(E135/5))</f>
        <v>50D5+56</v>
      </c>
      <c r="D134" s="26" t="s">
        <v>371</v>
      </c>
      <c r="E134" s="27">
        <v>500</v>
      </c>
      <c r="G134" s="46" t="s">
        <v>370</v>
      </c>
      <c r="H134" s="49" t="str">
        <f>IF(J134/10&lt;1,"",J134/10&amp;"D5")&amp;IF(J135/5&lt;1,"","+"&amp;INT(J135/5))</f>
        <v>40D5+24</v>
      </c>
      <c r="I134" s="50" t="s">
        <v>371</v>
      </c>
      <c r="J134" s="51">
        <v>400</v>
      </c>
      <c r="L134" s="24" t="s">
        <v>370</v>
      </c>
      <c r="M134" s="25" t="str">
        <f>IF(O134/10&lt;1,"",O134/10&amp;"D5")&amp;IF(O135/5&lt;1,"","+"&amp;INT(O135/5))</f>
        <v>35D5+20</v>
      </c>
      <c r="N134" s="26" t="s">
        <v>371</v>
      </c>
      <c r="O134" s="27">
        <v>350</v>
      </c>
      <c r="Q134" s="24" t="s">
        <v>370</v>
      </c>
      <c r="R134" s="25" t="str">
        <f>IF(T134/10&lt;1,"",T134/10&amp;"D5")&amp;IF(T135/5&lt;1,"","+"&amp;INT(T135/5))</f>
        <v>50D5+30</v>
      </c>
      <c r="S134" s="26" t="s">
        <v>371</v>
      </c>
      <c r="T134" s="27">
        <v>500</v>
      </c>
    </row>
    <row r="135" spans="2:20" ht="12" customHeight="1" x14ac:dyDescent="0.15">
      <c r="B135" s="24" t="s">
        <v>372</v>
      </c>
      <c r="C135" s="29" t="str">
        <f>LOOKUP(C136,{0,201,401,601,901,1201,1501;"黑色","绿色","蓝色","紫色","红色","橙色","金色"})</f>
        <v>金色</v>
      </c>
      <c r="D135" s="26" t="s">
        <v>373</v>
      </c>
      <c r="E135" s="28">
        <v>280</v>
      </c>
      <c r="G135" s="46" t="s">
        <v>372</v>
      </c>
      <c r="H135" s="52" t="str">
        <f>LOOKUP(H136,{0,201,401,601,901,1201,1501;"黑色","绿色","蓝色","紫色","红色","橙色","金色"})</f>
        <v>蓝色</v>
      </c>
      <c r="I135" s="50" t="s">
        <v>373</v>
      </c>
      <c r="J135" s="53">
        <v>120</v>
      </c>
      <c r="L135" s="24" t="s">
        <v>372</v>
      </c>
      <c r="M135" s="29" t="str">
        <f>LOOKUP(M136,{0,201,401,601,901,1201,1501;"黑色","绿色","蓝色","紫色","红色","橙色","金色"})</f>
        <v>紫色</v>
      </c>
      <c r="N135" s="26" t="s">
        <v>373</v>
      </c>
      <c r="O135" s="28">
        <v>100</v>
      </c>
      <c r="Q135" s="24" t="s">
        <v>372</v>
      </c>
      <c r="R135" s="29" t="str">
        <f>LOOKUP(R136,{0,201,401,601,901,1201,1501;"黑色","绿色","蓝色","紫色","红色","橙色","金色"})</f>
        <v>橙色</v>
      </c>
      <c r="S135" s="26" t="s">
        <v>373</v>
      </c>
      <c r="T135" s="28">
        <v>150</v>
      </c>
    </row>
    <row r="136" spans="2:20" ht="12" customHeight="1" x14ac:dyDescent="0.15">
      <c r="B136" s="24" t="s">
        <v>374</v>
      </c>
      <c r="C136" s="19">
        <f>C144+E134</f>
        <v>1700</v>
      </c>
      <c r="D136" s="26" t="s">
        <v>375</v>
      </c>
      <c r="E136" s="28">
        <v>22</v>
      </c>
      <c r="G136" s="46" t="s">
        <v>374</v>
      </c>
      <c r="H136" s="54">
        <f>H144+J134</f>
        <v>600</v>
      </c>
      <c r="I136" s="50" t="s">
        <v>375</v>
      </c>
      <c r="J136" s="53">
        <v>18</v>
      </c>
      <c r="L136" s="24" t="s">
        <v>374</v>
      </c>
      <c r="M136" s="19">
        <f>M144+O134</f>
        <v>650</v>
      </c>
      <c r="N136" s="26" t="s">
        <v>375</v>
      </c>
      <c r="O136" s="28">
        <v>15</v>
      </c>
      <c r="Q136" s="24" t="s">
        <v>374</v>
      </c>
      <c r="R136" s="19">
        <f>R144+T134</f>
        <v>1500</v>
      </c>
      <c r="S136" s="26" t="s">
        <v>375</v>
      </c>
      <c r="T136" s="28">
        <v>20</v>
      </c>
    </row>
    <row r="137" spans="2:20" ht="12" customHeight="1" x14ac:dyDescent="0.15">
      <c r="B137" s="30" t="s">
        <v>376</v>
      </c>
      <c r="C137" s="31">
        <f>C136*20</f>
        <v>34000</v>
      </c>
      <c r="D137" s="32" t="s">
        <v>377</v>
      </c>
      <c r="E137" s="33">
        <f>C136</f>
        <v>1700</v>
      </c>
      <c r="G137" s="55" t="s">
        <v>376</v>
      </c>
      <c r="H137" s="98">
        <f>H136*20</f>
        <v>12000</v>
      </c>
      <c r="I137" s="57" t="s">
        <v>377</v>
      </c>
      <c r="J137" s="58">
        <f>H136</f>
        <v>600</v>
      </c>
      <c r="L137" s="30" t="s">
        <v>376</v>
      </c>
      <c r="M137" s="31">
        <f>M136*20</f>
        <v>13000</v>
      </c>
      <c r="N137" s="32" t="s">
        <v>377</v>
      </c>
      <c r="O137" s="33">
        <f>M136</f>
        <v>650</v>
      </c>
      <c r="Q137" s="30" t="s">
        <v>376</v>
      </c>
      <c r="R137" s="31">
        <f>R136*20</f>
        <v>30000</v>
      </c>
      <c r="S137" s="32" t="s">
        <v>377</v>
      </c>
      <c r="T137" s="33">
        <f>R136</f>
        <v>1500</v>
      </c>
    </row>
    <row r="138" spans="2:20" ht="12" customHeight="1" x14ac:dyDescent="0.15">
      <c r="B138" s="177" t="s">
        <v>967</v>
      </c>
      <c r="C138" s="179"/>
      <c r="D138" s="179" t="s">
        <v>968</v>
      </c>
      <c r="E138" s="178"/>
      <c r="G138" s="172" t="s">
        <v>969</v>
      </c>
      <c r="H138" s="168"/>
      <c r="I138" s="168" t="s">
        <v>970</v>
      </c>
      <c r="J138" s="169"/>
      <c r="L138" s="136" t="s">
        <v>971</v>
      </c>
      <c r="M138" s="140"/>
      <c r="N138" s="140" t="s">
        <v>972</v>
      </c>
      <c r="O138" s="141"/>
      <c r="Q138" s="136" t="s">
        <v>973</v>
      </c>
      <c r="R138" s="140"/>
      <c r="S138" s="140" t="s">
        <v>972</v>
      </c>
      <c r="T138" s="141"/>
    </row>
    <row r="139" spans="2:20" ht="12" customHeight="1" x14ac:dyDescent="0.15">
      <c r="B139" s="136"/>
      <c r="C139" s="137"/>
      <c r="D139" s="140"/>
      <c r="E139" s="141"/>
      <c r="G139" s="172"/>
      <c r="H139" s="168"/>
      <c r="I139" s="168"/>
      <c r="J139" s="169"/>
      <c r="L139" s="136"/>
      <c r="M139" s="140"/>
      <c r="N139" s="140"/>
      <c r="O139" s="141"/>
      <c r="Q139" s="136"/>
      <c r="R139" s="140"/>
      <c r="S139" s="140"/>
      <c r="T139" s="141"/>
    </row>
    <row r="140" spans="2:20" ht="12" customHeight="1" x14ac:dyDescent="0.15">
      <c r="B140" s="136"/>
      <c r="C140" s="137"/>
      <c r="D140" s="140"/>
      <c r="E140" s="141"/>
      <c r="G140" s="172"/>
      <c r="H140" s="168"/>
      <c r="I140" s="168"/>
      <c r="J140" s="169"/>
      <c r="L140" s="136"/>
      <c r="M140" s="140"/>
      <c r="N140" s="140"/>
      <c r="O140" s="141"/>
      <c r="Q140" s="136"/>
      <c r="R140" s="140"/>
      <c r="S140" s="140"/>
      <c r="T140" s="141"/>
    </row>
    <row r="141" spans="2:20" ht="12" customHeight="1" x14ac:dyDescent="0.15">
      <c r="B141" s="136"/>
      <c r="C141" s="137"/>
      <c r="D141" s="140"/>
      <c r="E141" s="141"/>
      <c r="G141" s="172"/>
      <c r="H141" s="168"/>
      <c r="I141" s="168"/>
      <c r="J141" s="169"/>
      <c r="L141" s="136"/>
      <c r="M141" s="140"/>
      <c r="N141" s="140"/>
      <c r="O141" s="141"/>
      <c r="Q141" s="136"/>
      <c r="R141" s="140"/>
      <c r="S141" s="140"/>
      <c r="T141" s="141"/>
    </row>
    <row r="142" spans="2:20" ht="12" customHeight="1" x14ac:dyDescent="0.15">
      <c r="B142" s="136"/>
      <c r="C142" s="137"/>
      <c r="D142" s="140"/>
      <c r="E142" s="141"/>
      <c r="G142" s="172"/>
      <c r="H142" s="168"/>
      <c r="I142" s="168"/>
      <c r="J142" s="169"/>
      <c r="L142" s="136"/>
      <c r="M142" s="140"/>
      <c r="N142" s="140"/>
      <c r="O142" s="141"/>
      <c r="Q142" s="136"/>
      <c r="R142" s="140"/>
      <c r="S142" s="140"/>
      <c r="T142" s="141"/>
    </row>
    <row r="143" spans="2:20" ht="12" customHeight="1" x14ac:dyDescent="0.15">
      <c r="B143" s="138"/>
      <c r="C143" s="139"/>
      <c r="D143" s="140"/>
      <c r="E143" s="141"/>
      <c r="G143" s="173"/>
      <c r="H143" s="170"/>
      <c r="I143" s="168"/>
      <c r="J143" s="169"/>
      <c r="L143" s="138"/>
      <c r="M143" s="139"/>
      <c r="N143" s="140"/>
      <c r="O143" s="141"/>
      <c r="Q143" s="138"/>
      <c r="R143" s="139"/>
      <c r="S143" s="140"/>
      <c r="T143" s="141"/>
    </row>
    <row r="144" spans="2:20" ht="12" customHeight="1" x14ac:dyDescent="0.15">
      <c r="B144" s="30" t="s">
        <v>386</v>
      </c>
      <c r="C144" s="34">
        <v>1200</v>
      </c>
      <c r="D144" s="180"/>
      <c r="E144" s="181"/>
      <c r="G144" s="55" t="s">
        <v>386</v>
      </c>
      <c r="H144" s="70">
        <v>200</v>
      </c>
      <c r="I144" s="170"/>
      <c r="J144" s="171"/>
      <c r="L144" s="30" t="s">
        <v>386</v>
      </c>
      <c r="M144" s="34">
        <v>300</v>
      </c>
      <c r="N144" s="139"/>
      <c r="O144" s="142"/>
      <c r="Q144" s="30" t="s">
        <v>386</v>
      </c>
      <c r="R144" s="34">
        <v>1000</v>
      </c>
      <c r="S144" s="139"/>
      <c r="T144" s="142"/>
    </row>
    <row r="145" spans="2:20" ht="12" customHeight="1" x14ac:dyDescent="0.15">
      <c r="B145" s="182" t="s">
        <v>479</v>
      </c>
      <c r="C145" s="183"/>
      <c r="D145" s="183"/>
      <c r="E145" s="184"/>
      <c r="G145" s="162" t="s">
        <v>974</v>
      </c>
      <c r="H145" s="163"/>
      <c r="I145" s="163"/>
      <c r="J145" s="164"/>
      <c r="L145" s="143" t="s">
        <v>479</v>
      </c>
      <c r="M145" s="144"/>
      <c r="N145" s="144"/>
      <c r="O145" s="145"/>
      <c r="Q145" s="143" t="s">
        <v>479</v>
      </c>
      <c r="R145" s="144"/>
      <c r="S145" s="144"/>
      <c r="T145" s="145"/>
    </row>
    <row r="146" spans="2:20" ht="12" customHeight="1" x14ac:dyDescent="0.15">
      <c r="B146" s="185"/>
      <c r="C146" s="186"/>
      <c r="D146" s="186"/>
      <c r="E146" s="187"/>
      <c r="G146" s="165"/>
      <c r="H146" s="166"/>
      <c r="I146" s="166"/>
      <c r="J146" s="167"/>
      <c r="L146" s="146"/>
      <c r="M146" s="147"/>
      <c r="N146" s="147"/>
      <c r="O146" s="148"/>
      <c r="Q146" s="146"/>
      <c r="R146" s="147"/>
      <c r="S146" s="147"/>
      <c r="T146" s="148"/>
    </row>
    <row r="147" spans="2:20" ht="12" customHeight="1" x14ac:dyDescent="0.15">
      <c r="B147" s="185"/>
      <c r="C147" s="186"/>
      <c r="D147" s="186"/>
      <c r="E147" s="187"/>
      <c r="G147" s="165"/>
      <c r="H147" s="166"/>
      <c r="I147" s="166"/>
      <c r="J147" s="167"/>
      <c r="L147" s="146"/>
      <c r="M147" s="147"/>
      <c r="N147" s="147"/>
      <c r="O147" s="148"/>
      <c r="Q147" s="146"/>
      <c r="R147" s="147"/>
      <c r="S147" s="147"/>
      <c r="T147" s="148"/>
    </row>
    <row r="148" spans="2:20" ht="12" customHeight="1" x14ac:dyDescent="0.15">
      <c r="B148" s="185"/>
      <c r="C148" s="186"/>
      <c r="D148" s="186"/>
      <c r="E148" s="187"/>
      <c r="G148" s="165"/>
      <c r="H148" s="166"/>
      <c r="I148" s="166"/>
      <c r="J148" s="167"/>
      <c r="L148" s="146"/>
      <c r="M148" s="147"/>
      <c r="N148" s="147"/>
      <c r="O148" s="148"/>
      <c r="Q148" s="146"/>
      <c r="R148" s="147"/>
      <c r="S148" s="147"/>
      <c r="T148" s="148"/>
    </row>
    <row r="149" spans="2:20" ht="12" customHeight="1" x14ac:dyDescent="0.15">
      <c r="B149" s="185"/>
      <c r="C149" s="186"/>
      <c r="D149" s="186"/>
      <c r="E149" s="187"/>
      <c r="G149" s="165"/>
      <c r="H149" s="166"/>
      <c r="I149" s="166"/>
      <c r="J149" s="167"/>
      <c r="L149" s="146"/>
      <c r="M149" s="147"/>
      <c r="N149" s="147"/>
      <c r="O149" s="148"/>
      <c r="Q149" s="146"/>
      <c r="R149" s="147"/>
      <c r="S149" s="147"/>
      <c r="T149" s="148"/>
    </row>
    <row r="150" spans="2:20" ht="12" customHeight="1" x14ac:dyDescent="0.15">
      <c r="B150" s="185"/>
      <c r="C150" s="186"/>
      <c r="D150" s="186"/>
      <c r="E150" s="187"/>
      <c r="G150" s="165"/>
      <c r="H150" s="166"/>
      <c r="I150" s="166"/>
      <c r="J150" s="167"/>
      <c r="L150" s="146"/>
      <c r="M150" s="147"/>
      <c r="N150" s="147"/>
      <c r="O150" s="148"/>
      <c r="Q150" s="146"/>
      <c r="R150" s="147"/>
      <c r="S150" s="147"/>
      <c r="T150" s="148"/>
    </row>
    <row r="151" spans="2:20" ht="12" customHeight="1" x14ac:dyDescent="0.15">
      <c r="B151" s="185"/>
      <c r="C151" s="186"/>
      <c r="D151" s="186"/>
      <c r="E151" s="187"/>
      <c r="G151" s="165"/>
      <c r="H151" s="166"/>
      <c r="I151" s="166"/>
      <c r="J151" s="167"/>
      <c r="L151" s="146"/>
      <c r="M151" s="147"/>
      <c r="N151" s="147"/>
      <c r="O151" s="148"/>
      <c r="Q151" s="146"/>
      <c r="R151" s="147"/>
      <c r="S151" s="147"/>
      <c r="T151" s="148"/>
    </row>
    <row r="152" spans="2:20" ht="12" customHeight="1" x14ac:dyDescent="0.15">
      <c r="B152" s="185"/>
      <c r="C152" s="186"/>
      <c r="D152" s="186"/>
      <c r="E152" s="187"/>
      <c r="G152" s="165"/>
      <c r="H152" s="166"/>
      <c r="I152" s="166"/>
      <c r="J152" s="167"/>
      <c r="L152" s="146"/>
      <c r="M152" s="147"/>
      <c r="N152" s="147"/>
      <c r="O152" s="148"/>
      <c r="Q152" s="146"/>
      <c r="R152" s="147"/>
      <c r="S152" s="147"/>
      <c r="T152" s="148"/>
    </row>
    <row r="153" spans="2:20" ht="12" customHeight="1" x14ac:dyDescent="0.15">
      <c r="B153" s="185"/>
      <c r="C153" s="186"/>
      <c r="D153" s="186"/>
      <c r="E153" s="187"/>
      <c r="G153" s="165"/>
      <c r="H153" s="166"/>
      <c r="I153" s="166"/>
      <c r="J153" s="167"/>
      <c r="L153" s="146"/>
      <c r="M153" s="147"/>
      <c r="N153" s="147"/>
      <c r="O153" s="148"/>
      <c r="Q153" s="146"/>
      <c r="R153" s="147"/>
      <c r="S153" s="147"/>
      <c r="T153" s="148"/>
    </row>
    <row r="154" spans="2:20" ht="12" customHeight="1" x14ac:dyDescent="0.15">
      <c r="B154" s="188"/>
      <c r="C154" s="189"/>
      <c r="D154" s="189"/>
      <c r="E154" s="190"/>
      <c r="G154" s="165"/>
      <c r="H154" s="166"/>
      <c r="I154" s="166"/>
      <c r="J154" s="167"/>
      <c r="L154" s="146"/>
      <c r="M154" s="147"/>
      <c r="N154" s="147"/>
      <c r="O154" s="148"/>
      <c r="Q154" s="146"/>
      <c r="R154" s="147"/>
      <c r="S154" s="147"/>
      <c r="T154" s="148"/>
    </row>
    <row r="155" spans="2:20" ht="12" customHeight="1" x14ac:dyDescent="0.15">
      <c r="B155" s="155" t="s">
        <v>975</v>
      </c>
      <c r="C155" s="191"/>
      <c r="D155" s="191"/>
      <c r="E155" s="192"/>
      <c r="G155" s="174" t="s">
        <v>780</v>
      </c>
      <c r="H155" s="175"/>
      <c r="I155" s="175"/>
      <c r="J155" s="176"/>
      <c r="L155" s="155" t="s">
        <v>976</v>
      </c>
      <c r="M155" s="156"/>
      <c r="N155" s="156"/>
      <c r="O155" s="157"/>
      <c r="Q155" s="155" t="s">
        <v>976</v>
      </c>
      <c r="R155" s="156"/>
      <c r="S155" s="156"/>
      <c r="T155" s="157"/>
    </row>
    <row r="158" spans="2:20" ht="12" customHeight="1" x14ac:dyDescent="0.15">
      <c r="B158" s="20" t="s">
        <v>364</v>
      </c>
      <c r="C158" s="21" t="s">
        <v>163</v>
      </c>
      <c r="D158" s="22" t="s">
        <v>365</v>
      </c>
      <c r="E158" s="5" t="str">
        <f>E159</f>
        <v>锤</v>
      </c>
    </row>
    <row r="159" spans="2:20" ht="12" customHeight="1" x14ac:dyDescent="0.15">
      <c r="B159" s="24" t="s">
        <v>366</v>
      </c>
      <c r="C159" s="7" t="s">
        <v>367</v>
      </c>
      <c r="D159" s="7" t="s">
        <v>368</v>
      </c>
      <c r="E159" s="8" t="s">
        <v>906</v>
      </c>
    </row>
    <row r="160" spans="2:20" ht="12" customHeight="1" x14ac:dyDescent="0.15">
      <c r="B160" s="24" t="s">
        <v>370</v>
      </c>
      <c r="C160" s="25" t="str">
        <f>IF(E160/10&lt;1,"",E160/10&amp;"D5")&amp;IF(E161/5&lt;1,"","+"&amp;INT(E161/5))</f>
        <v>50D5+40</v>
      </c>
      <c r="D160" s="26" t="s">
        <v>371</v>
      </c>
      <c r="E160" s="27">
        <v>500</v>
      </c>
    </row>
    <row r="161" spans="2:5" ht="12" customHeight="1" x14ac:dyDescent="0.15">
      <c r="B161" s="24" t="s">
        <v>372</v>
      </c>
      <c r="C161" s="29" t="str">
        <f>LOOKUP(C162,{0,201,401,601,901,1201,1501;"黑色","绿色","蓝色","紫色","红色","橙色","金色"})</f>
        <v>金色</v>
      </c>
      <c r="D161" s="26" t="s">
        <v>373</v>
      </c>
      <c r="E161" s="28">
        <v>200</v>
      </c>
    </row>
    <row r="162" spans="2:5" ht="12" customHeight="1" x14ac:dyDescent="0.15">
      <c r="B162" s="24" t="s">
        <v>374</v>
      </c>
      <c r="C162" s="19">
        <f>C170+E160</f>
        <v>2600</v>
      </c>
      <c r="D162" s="26" t="s">
        <v>375</v>
      </c>
      <c r="E162" s="28">
        <v>25</v>
      </c>
    </row>
    <row r="163" spans="2:5" ht="12" customHeight="1" x14ac:dyDescent="0.15">
      <c r="B163" s="30" t="s">
        <v>376</v>
      </c>
      <c r="C163" s="31">
        <f>C162*20</f>
        <v>52000</v>
      </c>
      <c r="D163" s="32" t="s">
        <v>377</v>
      </c>
      <c r="E163" s="33">
        <f>C162</f>
        <v>2600</v>
      </c>
    </row>
    <row r="164" spans="2:5" ht="12" customHeight="1" x14ac:dyDescent="0.15">
      <c r="B164" s="136" t="s">
        <v>977</v>
      </c>
      <c r="C164" s="140"/>
      <c r="D164" s="140" t="s">
        <v>972</v>
      </c>
      <c r="E164" s="141"/>
    </row>
    <row r="165" spans="2:5" ht="12" customHeight="1" x14ac:dyDescent="0.15">
      <c r="B165" s="136"/>
      <c r="C165" s="140"/>
      <c r="D165" s="140"/>
      <c r="E165" s="141"/>
    </row>
    <row r="166" spans="2:5" ht="12" customHeight="1" x14ac:dyDescent="0.15">
      <c r="B166" s="136"/>
      <c r="C166" s="140"/>
      <c r="D166" s="140"/>
      <c r="E166" s="141"/>
    </row>
    <row r="167" spans="2:5" ht="12" customHeight="1" x14ac:dyDescent="0.15">
      <c r="B167" s="136"/>
      <c r="C167" s="140"/>
      <c r="D167" s="140"/>
      <c r="E167" s="141"/>
    </row>
    <row r="168" spans="2:5" ht="12" customHeight="1" x14ac:dyDescent="0.15">
      <c r="B168" s="136"/>
      <c r="C168" s="140"/>
      <c r="D168" s="140"/>
      <c r="E168" s="141"/>
    </row>
    <row r="169" spans="2:5" ht="12" customHeight="1" x14ac:dyDescent="0.15">
      <c r="B169" s="138"/>
      <c r="C169" s="139"/>
      <c r="D169" s="140"/>
      <c r="E169" s="141"/>
    </row>
    <row r="170" spans="2:5" ht="12" customHeight="1" x14ac:dyDescent="0.15">
      <c r="B170" s="30" t="s">
        <v>386</v>
      </c>
      <c r="C170" s="34">
        <v>2100</v>
      </c>
      <c r="D170" s="139"/>
      <c r="E170" s="142"/>
    </row>
    <row r="171" spans="2:5" ht="12" customHeight="1" x14ac:dyDescent="0.15">
      <c r="B171" s="143" t="s">
        <v>479</v>
      </c>
      <c r="C171" s="144"/>
      <c r="D171" s="144"/>
      <c r="E171" s="145"/>
    </row>
    <row r="172" spans="2:5" ht="12" customHeight="1" x14ac:dyDescent="0.15">
      <c r="B172" s="146"/>
      <c r="C172" s="147"/>
      <c r="D172" s="147"/>
      <c r="E172" s="148"/>
    </row>
    <row r="173" spans="2:5" ht="12" customHeight="1" x14ac:dyDescent="0.15">
      <c r="B173" s="146"/>
      <c r="C173" s="147"/>
      <c r="D173" s="147"/>
      <c r="E173" s="148"/>
    </row>
    <row r="174" spans="2:5" ht="12" customHeight="1" x14ac:dyDescent="0.15">
      <c r="B174" s="146"/>
      <c r="C174" s="147"/>
      <c r="D174" s="147"/>
      <c r="E174" s="148"/>
    </row>
    <row r="175" spans="2:5" ht="12" customHeight="1" x14ac:dyDescent="0.15">
      <c r="B175" s="146"/>
      <c r="C175" s="147"/>
      <c r="D175" s="147"/>
      <c r="E175" s="148"/>
    </row>
    <row r="176" spans="2:5" ht="12" customHeight="1" x14ac:dyDescent="0.15">
      <c r="B176" s="146"/>
      <c r="C176" s="147"/>
      <c r="D176" s="147"/>
      <c r="E176" s="148"/>
    </row>
    <row r="177" spans="2:5" ht="12" customHeight="1" x14ac:dyDescent="0.15">
      <c r="B177" s="146"/>
      <c r="C177" s="147"/>
      <c r="D177" s="147"/>
      <c r="E177" s="148"/>
    </row>
    <row r="178" spans="2:5" ht="12" customHeight="1" x14ac:dyDescent="0.15">
      <c r="B178" s="146"/>
      <c r="C178" s="147"/>
      <c r="D178" s="147"/>
      <c r="E178" s="148"/>
    </row>
    <row r="179" spans="2:5" ht="12" customHeight="1" x14ac:dyDescent="0.15">
      <c r="B179" s="146"/>
      <c r="C179" s="147"/>
      <c r="D179" s="147"/>
      <c r="E179" s="148"/>
    </row>
    <row r="180" spans="2:5" ht="12" customHeight="1" x14ac:dyDescent="0.15">
      <c r="B180" s="146"/>
      <c r="C180" s="147"/>
      <c r="D180" s="147"/>
      <c r="E180" s="148"/>
    </row>
    <row r="181" spans="2:5" ht="12" customHeight="1" x14ac:dyDescent="0.15">
      <c r="B181" s="155" t="s">
        <v>976</v>
      </c>
      <c r="C181" s="156"/>
      <c r="D181" s="156"/>
      <c r="E181" s="157"/>
    </row>
  </sheetData>
  <mergeCells count="100">
    <mergeCell ref="B25:E25"/>
    <mergeCell ref="G25:J25"/>
    <mergeCell ref="L25:O25"/>
    <mergeCell ref="Q25:T25"/>
    <mergeCell ref="B51:E51"/>
    <mergeCell ref="G51:J51"/>
    <mergeCell ref="L51:O51"/>
    <mergeCell ref="Q51:T51"/>
    <mergeCell ref="N34:O40"/>
    <mergeCell ref="I34:J40"/>
    <mergeCell ref="S34:T40"/>
    <mergeCell ref="B41:E50"/>
    <mergeCell ref="G34:H39"/>
    <mergeCell ref="Q34:R39"/>
    <mergeCell ref="B77:E77"/>
    <mergeCell ref="G77:J77"/>
    <mergeCell ref="L77:O77"/>
    <mergeCell ref="Q77:T77"/>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81:E181"/>
    <mergeCell ref="B171:E180"/>
    <mergeCell ref="G138:H143"/>
    <mergeCell ref="Q138:R143"/>
    <mergeCell ref="L145:O154"/>
    <mergeCell ref="Q145:T154"/>
    <mergeCell ref="B164:C169"/>
    <mergeCell ref="D164:E170"/>
    <mergeCell ref="I138:J144"/>
    <mergeCell ref="S138:T144"/>
    <mergeCell ref="G145:J154"/>
    <mergeCell ref="B138:C143"/>
    <mergeCell ref="L138:M143"/>
    <mergeCell ref="D138:E144"/>
    <mergeCell ref="N138:O144"/>
    <mergeCell ref="B145:E154"/>
    <mergeCell ref="G60:H65"/>
    <mergeCell ref="Q60:R65"/>
    <mergeCell ref="I60:J66"/>
    <mergeCell ref="S60:T66"/>
    <mergeCell ref="Q41:T50"/>
    <mergeCell ref="G41:J50"/>
    <mergeCell ref="B112:C117"/>
    <mergeCell ref="L112:M117"/>
    <mergeCell ref="L93:O102"/>
    <mergeCell ref="D112:E118"/>
    <mergeCell ref="N112:O118"/>
    <mergeCell ref="B93:E102"/>
    <mergeCell ref="G93:J102"/>
    <mergeCell ref="I8:J14"/>
    <mergeCell ref="S8:T14"/>
    <mergeCell ref="D8:E14"/>
    <mergeCell ref="N8:O14"/>
    <mergeCell ref="Q15:T24"/>
    <mergeCell ref="G8:H13"/>
    <mergeCell ref="Q8:R13"/>
    <mergeCell ref="G15:J24"/>
    <mergeCell ref="L15:O24"/>
    <mergeCell ref="B8:C13"/>
    <mergeCell ref="L8:M13"/>
    <mergeCell ref="B67:E76"/>
    <mergeCell ref="B86:C91"/>
    <mergeCell ref="L86:M91"/>
    <mergeCell ref="B15:E24"/>
    <mergeCell ref="L41:O50"/>
    <mergeCell ref="B60:C65"/>
    <mergeCell ref="L60:M65"/>
    <mergeCell ref="D60:E66"/>
    <mergeCell ref="N60:O66"/>
    <mergeCell ref="D86:E92"/>
    <mergeCell ref="N86:O92"/>
    <mergeCell ref="B34:C39"/>
    <mergeCell ref="L34:M39"/>
    <mergeCell ref="D34:E40"/>
    <mergeCell ref="B119:E128"/>
    <mergeCell ref="Q67:T76"/>
    <mergeCell ref="G67:J76"/>
    <mergeCell ref="L67:O76"/>
    <mergeCell ref="L119:O128"/>
    <mergeCell ref="G86:H91"/>
    <mergeCell ref="Q86:R91"/>
    <mergeCell ref="I86:J92"/>
    <mergeCell ref="S86:T92"/>
    <mergeCell ref="Q93:T102"/>
    <mergeCell ref="Q119:T128"/>
    <mergeCell ref="G112:H117"/>
    <mergeCell ref="Q112:R117"/>
    <mergeCell ref="I112:J118"/>
    <mergeCell ref="S112:T118"/>
    <mergeCell ref="G119:J128"/>
  </mergeCells>
  <phoneticPr fontId="12" type="noConversion"/>
  <conditionalFormatting sqref="C5">
    <cfRule type="cellIs" dxfId="1154" priority="246" operator="equal">
      <formula>"橙色"</formula>
    </cfRule>
    <cfRule type="cellIs" dxfId="1153" priority="247" operator="equal">
      <formula>"橙色"</formula>
    </cfRule>
    <cfRule type="cellIs" dxfId="1152" priority="248" operator="equal">
      <formula>"红色"</formula>
    </cfRule>
    <cfRule type="cellIs" dxfId="1151" priority="249" operator="equal">
      <formula>"紫色"</formula>
    </cfRule>
    <cfRule type="cellIs" dxfId="1150" priority="250" operator="equal">
      <formula>"蓝色"</formula>
    </cfRule>
    <cfRule type="cellIs" dxfId="1149" priority="251" operator="equal">
      <formula>"绿色"</formula>
    </cfRule>
    <cfRule type="cellIs" dxfId="1148" priority="252" operator="equal">
      <formula>"黑色"</formula>
    </cfRule>
  </conditionalFormatting>
  <conditionalFormatting sqref="H5">
    <cfRule type="cellIs" dxfId="1147" priority="239" operator="equal">
      <formula>"橙色"</formula>
    </cfRule>
    <cfRule type="cellIs" dxfId="1146" priority="240" operator="equal">
      <formula>"橙色"</formula>
    </cfRule>
    <cfRule type="cellIs" dxfId="1145" priority="241" operator="equal">
      <formula>"红色"</formula>
    </cfRule>
    <cfRule type="cellIs" dxfId="1144" priority="242" operator="equal">
      <formula>"紫色"</formula>
    </cfRule>
    <cfRule type="cellIs" dxfId="1143" priority="243" operator="equal">
      <formula>"蓝色"</formula>
    </cfRule>
    <cfRule type="cellIs" dxfId="1142" priority="244" operator="equal">
      <formula>"绿色"</formula>
    </cfRule>
    <cfRule type="cellIs" dxfId="1141" priority="245" operator="equal">
      <formula>"黑色"</formula>
    </cfRule>
  </conditionalFormatting>
  <conditionalFormatting sqref="M5">
    <cfRule type="cellIs" dxfId="1140" priority="260" operator="equal">
      <formula>"橙色"</formula>
    </cfRule>
    <cfRule type="cellIs" dxfId="1139" priority="261" operator="equal">
      <formula>"橙色"</formula>
    </cfRule>
    <cfRule type="cellIs" dxfId="1138" priority="262" operator="equal">
      <formula>"红色"</formula>
    </cfRule>
    <cfRule type="cellIs" dxfId="1137" priority="263" operator="equal">
      <formula>"紫色"</formula>
    </cfRule>
    <cfRule type="cellIs" dxfId="1136" priority="264" operator="equal">
      <formula>"蓝色"</formula>
    </cfRule>
    <cfRule type="cellIs" dxfId="1135" priority="265" operator="equal">
      <formula>"绿色"</formula>
    </cfRule>
    <cfRule type="cellIs" dxfId="1134" priority="266" operator="equal">
      <formula>"黑色"</formula>
    </cfRule>
  </conditionalFormatting>
  <conditionalFormatting sqref="R5">
    <cfRule type="cellIs" dxfId="1133" priority="253" operator="equal">
      <formula>"橙色"</formula>
    </cfRule>
    <cfRule type="cellIs" dxfId="1132" priority="254" operator="equal">
      <formula>"橙色"</formula>
    </cfRule>
    <cfRule type="cellIs" dxfId="1131" priority="255" operator="equal">
      <formula>"红色"</formula>
    </cfRule>
    <cfRule type="cellIs" dxfId="1130" priority="256" operator="equal">
      <formula>"紫色"</formula>
    </cfRule>
    <cfRule type="cellIs" dxfId="1129" priority="257" operator="equal">
      <formula>"蓝色"</formula>
    </cfRule>
    <cfRule type="cellIs" dxfId="1128" priority="258" operator="equal">
      <formula>"绿色"</formula>
    </cfRule>
    <cfRule type="cellIs" dxfId="1127" priority="259" operator="equal">
      <formula>"黑色"</formula>
    </cfRule>
  </conditionalFormatting>
  <conditionalFormatting sqref="C31">
    <cfRule type="cellIs" dxfId="1126" priority="232" operator="equal">
      <formula>"橙色"</formula>
    </cfRule>
    <cfRule type="cellIs" dxfId="1125" priority="233" operator="equal">
      <formula>"橙色"</formula>
    </cfRule>
    <cfRule type="cellIs" dxfId="1124" priority="234" operator="equal">
      <formula>"红色"</formula>
    </cfRule>
    <cfRule type="cellIs" dxfId="1123" priority="235" operator="equal">
      <formula>"紫色"</formula>
    </cfRule>
    <cfRule type="cellIs" dxfId="1122" priority="236" operator="equal">
      <formula>"蓝色"</formula>
    </cfRule>
    <cfRule type="cellIs" dxfId="1121" priority="237" operator="equal">
      <formula>"绿色"</formula>
    </cfRule>
    <cfRule type="cellIs" dxfId="1120" priority="238" operator="equal">
      <formula>"黑色"</formula>
    </cfRule>
  </conditionalFormatting>
  <conditionalFormatting sqref="H31">
    <cfRule type="cellIs" dxfId="1119" priority="267" operator="equal">
      <formula>"橙色"</formula>
    </cfRule>
    <cfRule type="cellIs" dxfId="1118" priority="268" operator="equal">
      <formula>"橙色"</formula>
    </cfRule>
    <cfRule type="cellIs" dxfId="1117" priority="269" operator="equal">
      <formula>"红色"</formula>
    </cfRule>
    <cfRule type="cellIs" dxfId="1116" priority="270" operator="equal">
      <formula>"紫色"</formula>
    </cfRule>
    <cfRule type="cellIs" dxfId="1115" priority="271" operator="equal">
      <formula>"蓝色"</formula>
    </cfRule>
    <cfRule type="cellIs" dxfId="1114" priority="272" operator="equal">
      <formula>"绿色"</formula>
    </cfRule>
    <cfRule type="cellIs" dxfId="1113" priority="273" operator="equal">
      <formula>"黑色"</formula>
    </cfRule>
  </conditionalFormatting>
  <conditionalFormatting sqref="M31">
    <cfRule type="cellIs" dxfId="1112" priority="218" operator="equal">
      <formula>"橙色"</formula>
    </cfRule>
    <cfRule type="cellIs" dxfId="1111" priority="219" operator="equal">
      <formula>"橙色"</formula>
    </cfRule>
    <cfRule type="cellIs" dxfId="1110" priority="220" operator="equal">
      <formula>"红色"</formula>
    </cfRule>
    <cfRule type="cellIs" dxfId="1109" priority="221" operator="equal">
      <formula>"紫色"</formula>
    </cfRule>
    <cfRule type="cellIs" dxfId="1108" priority="222" operator="equal">
      <formula>"蓝色"</formula>
    </cfRule>
    <cfRule type="cellIs" dxfId="1107" priority="223" operator="equal">
      <formula>"绿色"</formula>
    </cfRule>
    <cfRule type="cellIs" dxfId="1106" priority="224" operator="equal">
      <formula>"黑色"</formula>
    </cfRule>
  </conditionalFormatting>
  <conditionalFormatting sqref="R31">
    <cfRule type="cellIs" dxfId="1105" priority="211" operator="equal">
      <formula>"橙色"</formula>
    </cfRule>
    <cfRule type="cellIs" dxfId="1104" priority="212" operator="equal">
      <formula>"橙色"</formula>
    </cfRule>
    <cfRule type="cellIs" dxfId="1103" priority="213" operator="equal">
      <formula>"红色"</formula>
    </cfRule>
    <cfRule type="cellIs" dxfId="1102" priority="214" operator="equal">
      <formula>"紫色"</formula>
    </cfRule>
    <cfRule type="cellIs" dxfId="1101" priority="215" operator="equal">
      <formula>"蓝色"</formula>
    </cfRule>
    <cfRule type="cellIs" dxfId="1100" priority="216" operator="equal">
      <formula>"绿色"</formula>
    </cfRule>
    <cfRule type="cellIs" dxfId="1099" priority="217" operator="equal">
      <formula>"黑色"</formula>
    </cfRule>
  </conditionalFormatting>
  <conditionalFormatting sqref="C57">
    <cfRule type="cellIs" dxfId="1098" priority="204" operator="equal">
      <formula>"橙色"</formula>
    </cfRule>
    <cfRule type="cellIs" dxfId="1097" priority="205" operator="equal">
      <formula>"橙色"</formula>
    </cfRule>
    <cfRule type="cellIs" dxfId="1096" priority="206" operator="equal">
      <formula>"红色"</formula>
    </cfRule>
    <cfRule type="cellIs" dxfId="1095" priority="207" operator="equal">
      <formula>"紫色"</formula>
    </cfRule>
    <cfRule type="cellIs" dxfId="1094" priority="208" operator="equal">
      <formula>"蓝色"</formula>
    </cfRule>
    <cfRule type="cellIs" dxfId="1093" priority="209" operator="equal">
      <formula>"绿色"</formula>
    </cfRule>
    <cfRule type="cellIs" dxfId="1092" priority="210" operator="equal">
      <formula>"黑色"</formula>
    </cfRule>
  </conditionalFormatting>
  <conditionalFormatting sqref="H57">
    <cfRule type="cellIs" dxfId="1091" priority="197" operator="equal">
      <formula>"橙色"</formula>
    </cfRule>
    <cfRule type="cellIs" dxfId="1090" priority="198" operator="equal">
      <formula>"橙色"</formula>
    </cfRule>
    <cfRule type="cellIs" dxfId="1089" priority="199" operator="equal">
      <formula>"红色"</formula>
    </cfRule>
    <cfRule type="cellIs" dxfId="1088" priority="200" operator="equal">
      <formula>"紫色"</formula>
    </cfRule>
    <cfRule type="cellIs" dxfId="1087" priority="201" operator="equal">
      <formula>"蓝色"</formula>
    </cfRule>
    <cfRule type="cellIs" dxfId="1086" priority="202" operator="equal">
      <formula>"绿色"</formula>
    </cfRule>
    <cfRule type="cellIs" dxfId="1085" priority="203" operator="equal">
      <formula>"黑色"</formula>
    </cfRule>
  </conditionalFormatting>
  <conditionalFormatting sqref="M57">
    <cfRule type="cellIs" dxfId="1084" priority="190" operator="equal">
      <formula>"橙色"</formula>
    </cfRule>
    <cfRule type="cellIs" dxfId="1083" priority="191" operator="equal">
      <formula>"橙色"</formula>
    </cfRule>
    <cfRule type="cellIs" dxfId="1082" priority="192" operator="equal">
      <formula>"红色"</formula>
    </cfRule>
    <cfRule type="cellIs" dxfId="1081" priority="193" operator="equal">
      <formula>"紫色"</formula>
    </cfRule>
    <cfRule type="cellIs" dxfId="1080" priority="194" operator="equal">
      <formula>"蓝色"</formula>
    </cfRule>
    <cfRule type="cellIs" dxfId="1079" priority="195" operator="equal">
      <formula>"绿色"</formula>
    </cfRule>
    <cfRule type="cellIs" dxfId="1078" priority="196" operator="equal">
      <formula>"黑色"</formula>
    </cfRule>
  </conditionalFormatting>
  <conditionalFormatting sqref="R57">
    <cfRule type="cellIs" dxfId="1077" priority="183" operator="equal">
      <formula>"橙色"</formula>
    </cfRule>
    <cfRule type="cellIs" dxfId="1076" priority="184" operator="equal">
      <formula>"橙色"</formula>
    </cfRule>
    <cfRule type="cellIs" dxfId="1075" priority="185" operator="equal">
      <formula>"红色"</formula>
    </cfRule>
    <cfRule type="cellIs" dxfId="1074" priority="186" operator="equal">
      <formula>"紫色"</formula>
    </cfRule>
    <cfRule type="cellIs" dxfId="1073" priority="187" operator="equal">
      <formula>"蓝色"</formula>
    </cfRule>
    <cfRule type="cellIs" dxfId="1072" priority="188" operator="equal">
      <formula>"绿色"</formula>
    </cfRule>
    <cfRule type="cellIs" dxfId="1071" priority="189" operator="equal">
      <formula>"黑色"</formula>
    </cfRule>
  </conditionalFormatting>
  <conditionalFormatting sqref="C83">
    <cfRule type="cellIs" dxfId="1070" priority="176" operator="equal">
      <formula>"橙色"</formula>
    </cfRule>
    <cfRule type="cellIs" dxfId="1069" priority="177" operator="equal">
      <formula>"橙色"</formula>
    </cfRule>
    <cfRule type="cellIs" dxfId="1068" priority="178" operator="equal">
      <formula>"红色"</formula>
    </cfRule>
    <cfRule type="cellIs" dxfId="1067" priority="179" operator="equal">
      <formula>"紫色"</formula>
    </cfRule>
    <cfRule type="cellIs" dxfId="1066" priority="180" operator="equal">
      <formula>"蓝色"</formula>
    </cfRule>
    <cfRule type="cellIs" dxfId="1065" priority="181" operator="equal">
      <formula>"绿色"</formula>
    </cfRule>
    <cfRule type="cellIs" dxfId="1064" priority="182" operator="equal">
      <formula>"黑色"</formula>
    </cfRule>
  </conditionalFormatting>
  <conditionalFormatting sqref="H83">
    <cfRule type="cellIs" dxfId="1063" priority="169" operator="equal">
      <formula>"橙色"</formula>
    </cfRule>
    <cfRule type="cellIs" dxfId="1062" priority="170" operator="equal">
      <formula>"橙色"</formula>
    </cfRule>
    <cfRule type="cellIs" dxfId="1061" priority="171" operator="equal">
      <formula>"红色"</formula>
    </cfRule>
    <cfRule type="cellIs" dxfId="1060" priority="172" operator="equal">
      <formula>"紫色"</formula>
    </cfRule>
    <cfRule type="cellIs" dxfId="1059" priority="173" operator="equal">
      <formula>"蓝色"</formula>
    </cfRule>
    <cfRule type="cellIs" dxfId="1058" priority="174" operator="equal">
      <formula>"绿色"</formula>
    </cfRule>
    <cfRule type="cellIs" dxfId="1057" priority="175" operator="equal">
      <formula>"黑色"</formula>
    </cfRule>
  </conditionalFormatting>
  <conditionalFormatting sqref="M83">
    <cfRule type="cellIs" dxfId="1056" priority="50" operator="equal">
      <formula>"金色"</formula>
    </cfRule>
    <cfRule type="cellIs" dxfId="1055" priority="51" operator="equal">
      <formula>"橙色"</formula>
    </cfRule>
    <cfRule type="cellIs" dxfId="1054" priority="52" operator="equal">
      <formula>"红色"</formula>
    </cfRule>
    <cfRule type="cellIs" dxfId="1053" priority="53" operator="equal">
      <formula>"紫色"</formula>
    </cfRule>
    <cfRule type="cellIs" dxfId="1052" priority="54" operator="equal">
      <formula>"蓝色"</formula>
    </cfRule>
    <cfRule type="cellIs" dxfId="1051" priority="55" operator="equal">
      <formula>"绿色"</formula>
    </cfRule>
    <cfRule type="cellIs" dxfId="1050" priority="56" operator="equal">
      <formula>"黑色"</formula>
    </cfRule>
  </conditionalFormatting>
  <conditionalFormatting sqref="R83">
    <cfRule type="cellIs" dxfId="1049" priority="85" operator="equal">
      <formula>"橙色"</formula>
    </cfRule>
    <cfRule type="cellIs" dxfId="1048" priority="86" operator="equal">
      <formula>"橙色"</formula>
    </cfRule>
    <cfRule type="cellIs" dxfId="1047" priority="87" operator="equal">
      <formula>"红色"</formula>
    </cfRule>
    <cfRule type="cellIs" dxfId="1046" priority="88" operator="equal">
      <formula>"紫色"</formula>
    </cfRule>
    <cfRule type="cellIs" dxfId="1045" priority="89" operator="equal">
      <formula>"蓝色"</formula>
    </cfRule>
    <cfRule type="cellIs" dxfId="1044" priority="90" operator="equal">
      <formula>"绿色"</formula>
    </cfRule>
    <cfRule type="cellIs" dxfId="1043" priority="91" operator="equal">
      <formula>"黑色"</formula>
    </cfRule>
  </conditionalFormatting>
  <conditionalFormatting sqref="C109">
    <cfRule type="cellIs" dxfId="1042" priority="78" operator="equal">
      <formula>"橙色"</formula>
    </cfRule>
    <cfRule type="cellIs" dxfId="1041" priority="79" operator="equal">
      <formula>"橙色"</formula>
    </cfRule>
    <cfRule type="cellIs" dxfId="1040" priority="80" operator="equal">
      <formula>"红色"</formula>
    </cfRule>
    <cfRule type="cellIs" dxfId="1039" priority="81" operator="equal">
      <formula>"紫色"</formula>
    </cfRule>
    <cfRule type="cellIs" dxfId="1038" priority="82" operator="equal">
      <formula>"蓝色"</formula>
    </cfRule>
    <cfRule type="cellIs" dxfId="1037" priority="83" operator="equal">
      <formula>"绿色"</formula>
    </cfRule>
    <cfRule type="cellIs" dxfId="1036" priority="84" operator="equal">
      <formula>"黑色"</formula>
    </cfRule>
  </conditionalFormatting>
  <conditionalFormatting sqref="H109">
    <cfRule type="cellIs" dxfId="1035" priority="71" operator="equal">
      <formula>"橙色"</formula>
    </cfRule>
    <cfRule type="cellIs" dxfId="1034" priority="72" operator="equal">
      <formula>"橙色"</formula>
    </cfRule>
    <cfRule type="cellIs" dxfId="1033" priority="73" operator="equal">
      <formula>"红色"</formula>
    </cfRule>
    <cfRule type="cellIs" dxfId="1032" priority="74" operator="equal">
      <formula>"紫色"</formula>
    </cfRule>
    <cfRule type="cellIs" dxfId="1031" priority="75" operator="equal">
      <formula>"蓝色"</formula>
    </cfRule>
    <cfRule type="cellIs" dxfId="1030" priority="76" operator="equal">
      <formula>"绿色"</formula>
    </cfRule>
    <cfRule type="cellIs" dxfId="1029" priority="77" operator="equal">
      <formula>"黑色"</formula>
    </cfRule>
  </conditionalFormatting>
  <conditionalFormatting sqref="M109">
    <cfRule type="cellIs" dxfId="1028" priority="43" operator="equal">
      <formula>"金色"</formula>
    </cfRule>
    <cfRule type="cellIs" dxfId="1027" priority="44" operator="equal">
      <formula>"橙色"</formula>
    </cfRule>
    <cfRule type="cellIs" dxfId="1026" priority="45" operator="equal">
      <formula>"红色"</formula>
    </cfRule>
    <cfRule type="cellIs" dxfId="1025" priority="46" operator="equal">
      <formula>"紫色"</formula>
    </cfRule>
    <cfRule type="cellIs" dxfId="1024" priority="47" operator="equal">
      <formula>"蓝色"</formula>
    </cfRule>
    <cfRule type="cellIs" dxfId="1023" priority="48" operator="equal">
      <formula>"绿色"</formula>
    </cfRule>
    <cfRule type="cellIs" dxfId="1022" priority="49" operator="equal">
      <formula>"黑色"</formula>
    </cfRule>
  </conditionalFormatting>
  <conditionalFormatting sqref="R109">
    <cfRule type="cellIs" dxfId="1021" priority="36" operator="equal">
      <formula>"橙色"</formula>
    </cfRule>
    <cfRule type="cellIs" dxfId="1020" priority="37" operator="equal">
      <formula>"橙色"</formula>
    </cfRule>
    <cfRule type="cellIs" dxfId="1019" priority="38" operator="equal">
      <formula>"红色"</formula>
    </cfRule>
    <cfRule type="cellIs" dxfId="1018" priority="39" operator="equal">
      <formula>"紫色"</formula>
    </cfRule>
    <cfRule type="cellIs" dxfId="1017" priority="40" operator="equal">
      <formula>"蓝色"</formula>
    </cfRule>
    <cfRule type="cellIs" dxfId="1016" priority="41" operator="equal">
      <formula>"绿色"</formula>
    </cfRule>
    <cfRule type="cellIs" dxfId="1015" priority="42" operator="equal">
      <formula>"黑色"</formula>
    </cfRule>
  </conditionalFormatting>
  <conditionalFormatting sqref="C135">
    <cfRule type="cellIs" dxfId="1014" priority="29" operator="equal">
      <formula>"橙色"</formula>
    </cfRule>
    <cfRule type="cellIs" dxfId="1013" priority="30" operator="equal">
      <formula>"橙色"</formula>
    </cfRule>
    <cfRule type="cellIs" dxfId="1012" priority="31" operator="equal">
      <formula>"红色"</formula>
    </cfRule>
    <cfRule type="cellIs" dxfId="1011" priority="32" operator="equal">
      <formula>"紫色"</formula>
    </cfRule>
    <cfRule type="cellIs" dxfId="1010" priority="33" operator="equal">
      <formula>"蓝色"</formula>
    </cfRule>
    <cfRule type="cellIs" dxfId="1009" priority="34" operator="equal">
      <formula>"绿色"</formula>
    </cfRule>
    <cfRule type="cellIs" dxfId="1008" priority="35" operator="equal">
      <formula>"黑色"</formula>
    </cfRule>
  </conditionalFormatting>
  <conditionalFormatting sqref="H135">
    <cfRule type="cellIs" dxfId="1007" priority="22" operator="equal">
      <formula>"橙色"</formula>
    </cfRule>
    <cfRule type="cellIs" dxfId="1006" priority="23" operator="equal">
      <formula>"橙色"</formula>
    </cfRule>
    <cfRule type="cellIs" dxfId="1005" priority="24" operator="equal">
      <formula>"红色"</formula>
    </cfRule>
    <cfRule type="cellIs" dxfId="1004" priority="25" operator="equal">
      <formula>"紫色"</formula>
    </cfRule>
    <cfRule type="cellIs" dxfId="1003" priority="26" operator="equal">
      <formula>"蓝色"</formula>
    </cfRule>
    <cfRule type="cellIs" dxfId="1002" priority="27" operator="equal">
      <formula>"绿色"</formula>
    </cfRule>
    <cfRule type="cellIs" dxfId="1001" priority="28" operator="equal">
      <formula>"黑色"</formula>
    </cfRule>
  </conditionalFormatting>
  <conditionalFormatting sqref="M135">
    <cfRule type="cellIs" dxfId="1000" priority="15" operator="equal">
      <formula>"橙色"</formula>
    </cfRule>
    <cfRule type="cellIs" dxfId="999" priority="16" operator="equal">
      <formula>"橙色"</formula>
    </cfRule>
    <cfRule type="cellIs" dxfId="998" priority="17" operator="equal">
      <formula>"红色"</formula>
    </cfRule>
    <cfRule type="cellIs" dxfId="997" priority="18" operator="equal">
      <formula>"紫色"</formula>
    </cfRule>
    <cfRule type="cellIs" dxfId="996" priority="19" operator="equal">
      <formula>"蓝色"</formula>
    </cfRule>
    <cfRule type="cellIs" dxfId="995" priority="20" operator="equal">
      <formula>"绿色"</formula>
    </cfRule>
    <cfRule type="cellIs" dxfId="994" priority="21" operator="equal">
      <formula>"黑色"</formula>
    </cfRule>
  </conditionalFormatting>
  <conditionalFormatting sqref="R135">
    <cfRule type="cellIs" dxfId="993" priority="8" operator="equal">
      <formula>"橙色"</formula>
    </cfRule>
    <cfRule type="cellIs" dxfId="992" priority="9" operator="equal">
      <formula>"橙色"</formula>
    </cfRule>
    <cfRule type="cellIs" dxfId="991" priority="10" operator="equal">
      <formula>"红色"</formula>
    </cfRule>
    <cfRule type="cellIs" dxfId="990" priority="11" operator="equal">
      <formula>"紫色"</formula>
    </cfRule>
    <cfRule type="cellIs" dxfId="989" priority="12" operator="equal">
      <formula>"蓝色"</formula>
    </cfRule>
    <cfRule type="cellIs" dxfId="988" priority="13" operator="equal">
      <formula>"绿色"</formula>
    </cfRule>
    <cfRule type="cellIs" dxfId="987" priority="14" operator="equal">
      <formula>"黑色"</formula>
    </cfRule>
  </conditionalFormatting>
  <conditionalFormatting sqref="C161">
    <cfRule type="cellIs" dxfId="986" priority="1" operator="equal">
      <formula>"橙色"</formula>
    </cfRule>
    <cfRule type="cellIs" dxfId="985" priority="2" operator="equal">
      <formula>"橙色"</formula>
    </cfRule>
    <cfRule type="cellIs" dxfId="984" priority="3" operator="equal">
      <formula>"红色"</formula>
    </cfRule>
    <cfRule type="cellIs" dxfId="983" priority="4" operator="equal">
      <formula>"紫色"</formula>
    </cfRule>
    <cfRule type="cellIs" dxfId="982" priority="5" operator="equal">
      <formula>"蓝色"</formula>
    </cfRule>
    <cfRule type="cellIs" dxfId="981" priority="6" operator="equal">
      <formula>"绿色"</formula>
    </cfRule>
    <cfRule type="cellIs" dxfId="980"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xr:uid="{00000000-0002-0000-0500-000000000000}">
      <formula1>"[下拉],近程冷兵器,近程热兵器,副武器"</formula1>
    </dataValidation>
    <dataValidation type="list" allowBlank="1" showInputMessage="1" showErrorMessage="1" sqref="D3 I3 N3 S3 D29 I29 N29 S29 D55 I55 N55 S55 D81 I81 N81 S81 D107 I107 N107 S107 D133 I133 N133 S133 D159" xr:uid="{00000000-0002-0000-05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xr:uid="{00000000-0002-0000-0500-000002000000}"/>
    <dataValidation type="list" allowBlank="1" showInputMessage="1" showErrorMessage="1" sqref="E4 J4 O4 T4 E30 J30 O30 T30 E56 J56 O56 T56 E82 J82 O82 T82 E108 J108 O108 T108 E134 J134 O134 T134 E160" xr:uid="{00000000-0002-0000-05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207"/>
  <sheetViews>
    <sheetView topLeftCell="A167" workbookViewId="0">
      <selection activeCell="B207" sqref="B207:E207"/>
    </sheetView>
  </sheetViews>
  <sheetFormatPr defaultColWidth="8.875" defaultRowHeight="12" customHeight="1" x14ac:dyDescent="0.15"/>
  <cols>
    <col min="1" max="16384" width="8.875" style="1"/>
  </cols>
  <sheetData>
    <row r="2" spans="2:20" ht="12" customHeight="1" x14ac:dyDescent="0.15">
      <c r="B2" s="2" t="s">
        <v>364</v>
      </c>
      <c r="C2" s="3" t="s">
        <v>200</v>
      </c>
      <c r="D2" s="4" t="s">
        <v>365</v>
      </c>
      <c r="E2" s="37" t="str">
        <f>E3</f>
        <v>手术刀</v>
      </c>
      <c r="F2" s="90"/>
      <c r="G2" s="2" t="s">
        <v>364</v>
      </c>
      <c r="H2" s="3" t="s">
        <v>100</v>
      </c>
      <c r="I2" s="4" t="s">
        <v>365</v>
      </c>
      <c r="J2" s="37" t="str">
        <f>J3</f>
        <v>吉他</v>
      </c>
      <c r="L2" s="2" t="s">
        <v>364</v>
      </c>
      <c r="M2" s="3" t="s">
        <v>87</v>
      </c>
      <c r="N2" s="4" t="s">
        <v>365</v>
      </c>
      <c r="O2" s="5" t="str">
        <f>O3</f>
        <v>匕首</v>
      </c>
      <c r="Q2" s="2" t="s">
        <v>364</v>
      </c>
      <c r="R2" s="3" t="s">
        <v>164</v>
      </c>
      <c r="S2" s="4" t="s">
        <v>365</v>
      </c>
      <c r="T2" s="5" t="str">
        <f>T3</f>
        <v>软鞭</v>
      </c>
    </row>
    <row r="3" spans="2:20" ht="12" customHeight="1" x14ac:dyDescent="0.15">
      <c r="B3" s="6" t="s">
        <v>366</v>
      </c>
      <c r="C3" s="38" t="s">
        <v>367</v>
      </c>
      <c r="D3" s="38" t="s">
        <v>484</v>
      </c>
      <c r="E3" s="39" t="s">
        <v>978</v>
      </c>
      <c r="F3" s="90"/>
      <c r="G3" s="6" t="s">
        <v>366</v>
      </c>
      <c r="H3" s="38" t="s">
        <v>367</v>
      </c>
      <c r="I3" s="38" t="s">
        <v>368</v>
      </c>
      <c r="J3" s="39" t="s">
        <v>979</v>
      </c>
      <c r="L3" s="6" t="s">
        <v>366</v>
      </c>
      <c r="M3" s="7" t="s">
        <v>483</v>
      </c>
      <c r="N3" s="7" t="s">
        <v>484</v>
      </c>
      <c r="O3" s="8" t="s">
        <v>980</v>
      </c>
      <c r="Q3" s="6" t="s">
        <v>366</v>
      </c>
      <c r="R3" s="7" t="s">
        <v>483</v>
      </c>
      <c r="S3" s="7" t="s">
        <v>484</v>
      </c>
      <c r="T3" s="8" t="s">
        <v>981</v>
      </c>
    </row>
    <row r="4" spans="2:20" ht="12" customHeight="1" x14ac:dyDescent="0.15">
      <c r="B4" s="6" t="s">
        <v>370</v>
      </c>
      <c r="C4" s="9" t="str">
        <f>IF(E4/10&lt;1,"",E4/10&amp;"D5")&amp;IF(E5/5&lt;1,"","+"&amp;INT(E5/5))</f>
        <v>15D5+4</v>
      </c>
      <c r="D4" s="10" t="s">
        <v>371</v>
      </c>
      <c r="E4" s="11">
        <v>150</v>
      </c>
      <c r="F4" s="90"/>
      <c r="G4" s="6" t="s">
        <v>370</v>
      </c>
      <c r="H4" s="9" t="str">
        <f>IF(J4/10&lt;1,"",J4/10&amp;"D5")&amp;IF(J5/5&lt;1,"","+"&amp;INT(J5/5))</f>
        <v>10D5+10</v>
      </c>
      <c r="I4" s="10" t="s">
        <v>371</v>
      </c>
      <c r="J4" s="11">
        <v>100</v>
      </c>
      <c r="L4" s="6" t="s">
        <v>370</v>
      </c>
      <c r="M4" s="9" t="str">
        <f>IF(O4/10&lt;1,"",O4/10&amp;"D5")&amp;IF(O5/5&lt;1,"","+"&amp;INT(O5/5))</f>
        <v>22D5</v>
      </c>
      <c r="N4" s="10" t="s">
        <v>371</v>
      </c>
      <c r="O4" s="11">
        <v>220</v>
      </c>
      <c r="Q4" s="6" t="s">
        <v>370</v>
      </c>
      <c r="R4" s="9" t="str">
        <f>IF(T4/10&lt;1,"",T4/10&amp;"D5")&amp;IF(T5/5&lt;1,"","+"&amp;INT(T5/5))</f>
        <v>27D5+4</v>
      </c>
      <c r="S4" s="10" t="s">
        <v>371</v>
      </c>
      <c r="T4" s="11">
        <v>270</v>
      </c>
    </row>
    <row r="5" spans="2:20" ht="12" customHeight="1" x14ac:dyDescent="0.15">
      <c r="B5" s="6" t="s">
        <v>372</v>
      </c>
      <c r="C5" s="12" t="str">
        <f>LOOKUP(C6,{0,201,401,601,901,1201,1501;"黑色","绿色","蓝色","紫色","红色","橙色","金色"})</f>
        <v>蓝色</v>
      </c>
      <c r="D5" s="10" t="s">
        <v>373</v>
      </c>
      <c r="E5" s="13">
        <v>20</v>
      </c>
      <c r="F5" s="90"/>
      <c r="G5" s="6" t="s">
        <v>372</v>
      </c>
      <c r="H5" s="12" t="str">
        <f>LOOKUP(H6,{0,201,401,601,901,1201,1501;"黑色","绿色","蓝色","紫色","红色","橙色","金色"})</f>
        <v>绿色</v>
      </c>
      <c r="I5" s="10" t="s">
        <v>373</v>
      </c>
      <c r="J5" s="13">
        <v>50</v>
      </c>
      <c r="L5" s="6" t="s">
        <v>372</v>
      </c>
      <c r="M5" s="12" t="str">
        <f>LOOKUP(M6,{0,201,401,601,901,1201,1501;"黑色","绿色","蓝色","紫色","红色","橙色","金色"})</f>
        <v>绿色</v>
      </c>
      <c r="N5" s="10" t="s">
        <v>373</v>
      </c>
      <c r="O5" s="13">
        <v>4</v>
      </c>
      <c r="Q5" s="6" t="s">
        <v>372</v>
      </c>
      <c r="R5" s="12" t="str">
        <f>LOOKUP(R6,{0,201,401,601,901,1201,1501;"黑色","绿色","蓝色","紫色","红色","橙色","金色"})</f>
        <v>蓝色</v>
      </c>
      <c r="S5" s="10" t="s">
        <v>373</v>
      </c>
      <c r="T5" s="13">
        <v>20</v>
      </c>
    </row>
    <row r="6" spans="2:20" ht="12" customHeight="1" x14ac:dyDescent="0.15">
      <c r="B6" s="6" t="s">
        <v>374</v>
      </c>
      <c r="C6" s="12">
        <f>C14+E4</f>
        <v>550</v>
      </c>
      <c r="D6" s="10" t="s">
        <v>375</v>
      </c>
      <c r="E6" s="13">
        <v>3</v>
      </c>
      <c r="F6" s="90"/>
      <c r="G6" s="6" t="s">
        <v>374</v>
      </c>
      <c r="H6" s="12">
        <f>H14+J4</f>
        <v>400</v>
      </c>
      <c r="I6" s="10" t="s">
        <v>375</v>
      </c>
      <c r="J6" s="13">
        <v>8</v>
      </c>
      <c r="L6" s="6" t="s">
        <v>374</v>
      </c>
      <c r="M6" s="12">
        <f>M14+O4</f>
        <v>320</v>
      </c>
      <c r="N6" s="10" t="s">
        <v>375</v>
      </c>
      <c r="O6" s="13">
        <v>3</v>
      </c>
      <c r="Q6" s="6" t="s">
        <v>374</v>
      </c>
      <c r="R6" s="12">
        <f>R14+T4</f>
        <v>470</v>
      </c>
      <c r="S6" s="10" t="s">
        <v>375</v>
      </c>
      <c r="T6" s="13">
        <v>14</v>
      </c>
    </row>
    <row r="7" spans="2:20" ht="12" customHeight="1" x14ac:dyDescent="0.15">
      <c r="B7" s="14" t="s">
        <v>376</v>
      </c>
      <c r="C7" s="15">
        <f>C6*20</f>
        <v>11000</v>
      </c>
      <c r="D7" s="16" t="s">
        <v>377</v>
      </c>
      <c r="E7" s="17">
        <f>C6</f>
        <v>550</v>
      </c>
      <c r="F7" s="90"/>
      <c r="G7" s="14" t="s">
        <v>376</v>
      </c>
      <c r="H7" s="15">
        <f>H6*20</f>
        <v>8000</v>
      </c>
      <c r="I7" s="16" t="s">
        <v>377</v>
      </c>
      <c r="J7" s="17">
        <f>H6</f>
        <v>400</v>
      </c>
      <c r="L7" s="14" t="s">
        <v>376</v>
      </c>
      <c r="M7" s="15">
        <f>M6*20</f>
        <v>6400</v>
      </c>
      <c r="N7" s="16" t="s">
        <v>377</v>
      </c>
      <c r="O7" s="17">
        <f>M6</f>
        <v>320</v>
      </c>
      <c r="Q7" s="14" t="s">
        <v>376</v>
      </c>
      <c r="R7" s="15">
        <f>R6*20</f>
        <v>9400</v>
      </c>
      <c r="S7" s="16" t="s">
        <v>377</v>
      </c>
      <c r="T7" s="17">
        <f>R6</f>
        <v>470</v>
      </c>
    </row>
    <row r="8" spans="2:20" ht="12" customHeight="1" x14ac:dyDescent="0.15">
      <c r="B8" s="136" t="s">
        <v>982</v>
      </c>
      <c r="C8" s="137"/>
      <c r="D8" s="140" t="s">
        <v>983</v>
      </c>
      <c r="E8" s="141"/>
      <c r="F8" s="90"/>
      <c r="G8" s="136" t="s">
        <v>984</v>
      </c>
      <c r="H8" s="137"/>
      <c r="I8" s="140" t="s">
        <v>985</v>
      </c>
      <c r="J8" s="141"/>
      <c r="L8" s="136" t="s">
        <v>986</v>
      </c>
      <c r="M8" s="137"/>
      <c r="N8" s="140" t="s">
        <v>987</v>
      </c>
      <c r="O8" s="141"/>
      <c r="Q8" s="136" t="s">
        <v>988</v>
      </c>
      <c r="R8" s="137"/>
      <c r="S8" s="140" t="s">
        <v>989</v>
      </c>
      <c r="T8" s="141"/>
    </row>
    <row r="9" spans="2:20" ht="12" customHeight="1" x14ac:dyDescent="0.15">
      <c r="B9" s="136"/>
      <c r="C9" s="137"/>
      <c r="D9" s="140"/>
      <c r="E9" s="141"/>
      <c r="F9" s="90"/>
      <c r="G9" s="136"/>
      <c r="H9" s="137"/>
      <c r="I9" s="140"/>
      <c r="J9" s="141"/>
      <c r="L9" s="136"/>
      <c r="M9" s="137"/>
      <c r="N9" s="140"/>
      <c r="O9" s="141"/>
      <c r="Q9" s="136"/>
      <c r="R9" s="137"/>
      <c r="S9" s="140"/>
      <c r="T9" s="141"/>
    </row>
    <row r="10" spans="2:20" ht="12" customHeight="1" x14ac:dyDescent="0.15">
      <c r="B10" s="136"/>
      <c r="C10" s="137"/>
      <c r="D10" s="140"/>
      <c r="E10" s="141"/>
      <c r="F10" s="90"/>
      <c r="G10" s="136"/>
      <c r="H10" s="137"/>
      <c r="I10" s="140"/>
      <c r="J10" s="141"/>
      <c r="L10" s="136"/>
      <c r="M10" s="137"/>
      <c r="N10" s="140"/>
      <c r="O10" s="141"/>
      <c r="Q10" s="136"/>
      <c r="R10" s="137"/>
      <c r="S10" s="140"/>
      <c r="T10" s="141"/>
    </row>
    <row r="11" spans="2:20" ht="12" customHeight="1" x14ac:dyDescent="0.15">
      <c r="B11" s="136"/>
      <c r="C11" s="137"/>
      <c r="D11" s="140"/>
      <c r="E11" s="141"/>
      <c r="F11" s="90"/>
      <c r="G11" s="136"/>
      <c r="H11" s="137"/>
      <c r="I11" s="140"/>
      <c r="J11" s="141"/>
      <c r="L11" s="136"/>
      <c r="M11" s="137"/>
      <c r="N11" s="140"/>
      <c r="O11" s="141"/>
      <c r="Q11" s="136"/>
      <c r="R11" s="137"/>
      <c r="S11" s="140"/>
      <c r="T11" s="141"/>
    </row>
    <row r="12" spans="2:20" ht="12" customHeight="1" x14ac:dyDescent="0.15">
      <c r="B12" s="136"/>
      <c r="C12" s="137"/>
      <c r="D12" s="140"/>
      <c r="E12" s="141"/>
      <c r="F12" s="90"/>
      <c r="G12" s="136"/>
      <c r="H12" s="137"/>
      <c r="I12" s="140"/>
      <c r="J12" s="141"/>
      <c r="L12" s="136"/>
      <c r="M12" s="137"/>
      <c r="N12" s="140"/>
      <c r="O12" s="141"/>
      <c r="Q12" s="136"/>
      <c r="R12" s="137"/>
      <c r="S12" s="140"/>
      <c r="T12" s="141"/>
    </row>
    <row r="13" spans="2:20" ht="12" customHeight="1" x14ac:dyDescent="0.15">
      <c r="B13" s="138"/>
      <c r="C13" s="139"/>
      <c r="D13" s="140"/>
      <c r="E13" s="141"/>
      <c r="F13" s="90"/>
      <c r="G13" s="138"/>
      <c r="H13" s="139"/>
      <c r="I13" s="140"/>
      <c r="J13" s="141"/>
      <c r="L13" s="138"/>
      <c r="M13" s="139"/>
      <c r="N13" s="140"/>
      <c r="O13" s="141"/>
      <c r="Q13" s="138"/>
      <c r="R13" s="139"/>
      <c r="S13" s="140"/>
      <c r="T13" s="141"/>
    </row>
    <row r="14" spans="2:20" ht="12" customHeight="1" x14ac:dyDescent="0.15">
      <c r="B14" s="14" t="s">
        <v>386</v>
      </c>
      <c r="C14" s="18">
        <v>400</v>
      </c>
      <c r="D14" s="139"/>
      <c r="E14" s="142"/>
      <c r="F14" s="90"/>
      <c r="G14" s="14" t="s">
        <v>386</v>
      </c>
      <c r="H14" s="18">
        <v>300</v>
      </c>
      <c r="I14" s="139"/>
      <c r="J14" s="142"/>
      <c r="L14" s="14" t="s">
        <v>386</v>
      </c>
      <c r="M14" s="18">
        <v>100</v>
      </c>
      <c r="N14" s="139"/>
      <c r="O14" s="142"/>
      <c r="Q14" s="14" t="s">
        <v>386</v>
      </c>
      <c r="R14" s="18">
        <v>200</v>
      </c>
      <c r="S14" s="139"/>
      <c r="T14" s="142"/>
    </row>
    <row r="15" spans="2:20" ht="12" customHeight="1" x14ac:dyDescent="0.15">
      <c r="B15" s="143" t="s">
        <v>990</v>
      </c>
      <c r="C15" s="144"/>
      <c r="D15" s="144"/>
      <c r="E15" s="145"/>
      <c r="F15" s="90"/>
      <c r="G15" s="143" t="s">
        <v>479</v>
      </c>
      <c r="H15" s="144"/>
      <c r="I15" s="144"/>
      <c r="J15" s="145"/>
      <c r="L15" s="143" t="s">
        <v>991</v>
      </c>
      <c r="M15" s="144"/>
      <c r="N15" s="144"/>
      <c r="O15" s="145"/>
      <c r="Q15" s="143" t="s">
        <v>992</v>
      </c>
      <c r="R15" s="144"/>
      <c r="S15" s="144"/>
      <c r="T15" s="145"/>
    </row>
    <row r="16" spans="2:20" ht="12" customHeight="1" x14ac:dyDescent="0.15">
      <c r="B16" s="146"/>
      <c r="C16" s="147"/>
      <c r="D16" s="147"/>
      <c r="E16" s="148"/>
      <c r="F16" s="90"/>
      <c r="G16" s="146"/>
      <c r="H16" s="147"/>
      <c r="I16" s="147"/>
      <c r="J16" s="148"/>
      <c r="L16" s="146"/>
      <c r="M16" s="147"/>
      <c r="N16" s="147"/>
      <c r="O16" s="148"/>
      <c r="Q16" s="146"/>
      <c r="R16" s="147"/>
      <c r="S16" s="147"/>
      <c r="T16" s="148"/>
    </row>
    <row r="17" spans="2:20" ht="12" customHeight="1" x14ac:dyDescent="0.15">
      <c r="B17" s="146"/>
      <c r="C17" s="147"/>
      <c r="D17" s="147"/>
      <c r="E17" s="148"/>
      <c r="F17" s="90"/>
      <c r="G17" s="146"/>
      <c r="H17" s="147"/>
      <c r="I17" s="147"/>
      <c r="J17" s="148"/>
      <c r="L17" s="146"/>
      <c r="M17" s="147"/>
      <c r="N17" s="147"/>
      <c r="O17" s="148"/>
      <c r="Q17" s="146"/>
      <c r="R17" s="147"/>
      <c r="S17" s="147"/>
      <c r="T17" s="148"/>
    </row>
    <row r="18" spans="2:20" ht="12" customHeight="1" x14ac:dyDescent="0.15">
      <c r="B18" s="146"/>
      <c r="C18" s="147"/>
      <c r="D18" s="147"/>
      <c r="E18" s="148"/>
      <c r="F18" s="90"/>
      <c r="G18" s="146"/>
      <c r="H18" s="147"/>
      <c r="I18" s="147"/>
      <c r="J18" s="148"/>
      <c r="L18" s="146"/>
      <c r="M18" s="147"/>
      <c r="N18" s="147"/>
      <c r="O18" s="148"/>
      <c r="Q18" s="146"/>
      <c r="R18" s="147"/>
      <c r="S18" s="147"/>
      <c r="T18" s="148"/>
    </row>
    <row r="19" spans="2:20" ht="12" customHeight="1" x14ac:dyDescent="0.15">
      <c r="B19" s="146"/>
      <c r="C19" s="147"/>
      <c r="D19" s="147"/>
      <c r="E19" s="148"/>
      <c r="F19" s="90"/>
      <c r="G19" s="146"/>
      <c r="H19" s="147"/>
      <c r="I19" s="147"/>
      <c r="J19" s="148"/>
      <c r="L19" s="146"/>
      <c r="M19" s="147"/>
      <c r="N19" s="147"/>
      <c r="O19" s="148"/>
      <c r="Q19" s="146"/>
      <c r="R19" s="147"/>
      <c r="S19" s="147"/>
      <c r="T19" s="148"/>
    </row>
    <row r="20" spans="2:20" ht="12" customHeight="1" x14ac:dyDescent="0.15">
      <c r="B20" s="146"/>
      <c r="C20" s="147"/>
      <c r="D20" s="147"/>
      <c r="E20" s="148"/>
      <c r="F20" s="90"/>
      <c r="G20" s="146"/>
      <c r="H20" s="147"/>
      <c r="I20" s="147"/>
      <c r="J20" s="148"/>
      <c r="L20" s="146"/>
      <c r="M20" s="147"/>
      <c r="N20" s="147"/>
      <c r="O20" s="148"/>
      <c r="Q20" s="146"/>
      <c r="R20" s="147"/>
      <c r="S20" s="147"/>
      <c r="T20" s="148"/>
    </row>
    <row r="21" spans="2:20" ht="12" customHeight="1" x14ac:dyDescent="0.15">
      <c r="B21" s="146"/>
      <c r="C21" s="147"/>
      <c r="D21" s="147"/>
      <c r="E21" s="148"/>
      <c r="F21" s="90"/>
      <c r="G21" s="146"/>
      <c r="H21" s="147"/>
      <c r="I21" s="147"/>
      <c r="J21" s="148"/>
      <c r="L21" s="146"/>
      <c r="M21" s="147"/>
      <c r="N21" s="147"/>
      <c r="O21" s="148"/>
      <c r="Q21" s="146"/>
      <c r="R21" s="147"/>
      <c r="S21" s="147"/>
      <c r="T21" s="148"/>
    </row>
    <row r="22" spans="2:20" ht="12" customHeight="1" x14ac:dyDescent="0.15">
      <c r="B22" s="146"/>
      <c r="C22" s="147"/>
      <c r="D22" s="147"/>
      <c r="E22" s="148"/>
      <c r="F22" s="90"/>
      <c r="G22" s="146"/>
      <c r="H22" s="147"/>
      <c r="I22" s="147"/>
      <c r="J22" s="148"/>
      <c r="L22" s="146"/>
      <c r="M22" s="147"/>
      <c r="N22" s="147"/>
      <c r="O22" s="148"/>
      <c r="Q22" s="146"/>
      <c r="R22" s="147"/>
      <c r="S22" s="147"/>
      <c r="T22" s="148"/>
    </row>
    <row r="23" spans="2:20" ht="12" customHeight="1" x14ac:dyDescent="0.15">
      <c r="B23" s="146"/>
      <c r="C23" s="147"/>
      <c r="D23" s="147"/>
      <c r="E23" s="148"/>
      <c r="F23" s="90"/>
      <c r="G23" s="146"/>
      <c r="H23" s="147"/>
      <c r="I23" s="147"/>
      <c r="J23" s="148"/>
      <c r="L23" s="146"/>
      <c r="M23" s="147"/>
      <c r="N23" s="147"/>
      <c r="O23" s="148"/>
      <c r="Q23" s="146"/>
      <c r="R23" s="147"/>
      <c r="S23" s="147"/>
      <c r="T23" s="148"/>
    </row>
    <row r="24" spans="2:20" ht="12" customHeight="1" x14ac:dyDescent="0.15">
      <c r="B24" s="146"/>
      <c r="C24" s="147"/>
      <c r="D24" s="147"/>
      <c r="E24" s="148"/>
      <c r="F24" s="90"/>
      <c r="G24" s="146"/>
      <c r="H24" s="147"/>
      <c r="I24" s="147"/>
      <c r="J24" s="148"/>
      <c r="L24" s="146"/>
      <c r="M24" s="147"/>
      <c r="N24" s="147"/>
      <c r="O24" s="148"/>
      <c r="Q24" s="146"/>
      <c r="R24" s="147"/>
      <c r="S24" s="147"/>
      <c r="T24" s="148"/>
    </row>
    <row r="25" spans="2:20" ht="12" customHeight="1" x14ac:dyDescent="0.15">
      <c r="B25" s="155" t="s">
        <v>993</v>
      </c>
      <c r="C25" s="156"/>
      <c r="D25" s="156"/>
      <c r="E25" s="157"/>
      <c r="F25" s="90"/>
      <c r="G25" s="155" t="s">
        <v>994</v>
      </c>
      <c r="H25" s="156"/>
      <c r="I25" s="156"/>
      <c r="J25" s="157"/>
      <c r="L25" s="155" t="s">
        <v>995</v>
      </c>
      <c r="M25" s="156"/>
      <c r="N25" s="156"/>
      <c r="O25" s="157"/>
      <c r="Q25" s="155" t="s">
        <v>406</v>
      </c>
      <c r="R25" s="156"/>
      <c r="S25" s="156"/>
      <c r="T25" s="157"/>
    </row>
    <row r="28" spans="2:20" ht="12" customHeight="1" x14ac:dyDescent="0.15">
      <c r="B28" s="2" t="s">
        <v>364</v>
      </c>
      <c r="C28" s="3" t="s">
        <v>33</v>
      </c>
      <c r="D28" s="4" t="s">
        <v>365</v>
      </c>
      <c r="E28" s="37" t="str">
        <f>E29</f>
        <v>短柄小刀</v>
      </c>
      <c r="F28" s="90"/>
      <c r="G28" s="2" t="s">
        <v>364</v>
      </c>
      <c r="H28" s="3" t="s">
        <v>47</v>
      </c>
      <c r="I28" s="4" t="s">
        <v>365</v>
      </c>
      <c r="J28" s="37" t="str">
        <f>J29</f>
        <v>铁鞭</v>
      </c>
      <c r="K28" s="90"/>
      <c r="L28" s="2" t="s">
        <v>364</v>
      </c>
      <c r="M28" s="3" t="s">
        <v>230</v>
      </c>
      <c r="N28" s="4" t="s">
        <v>365</v>
      </c>
      <c r="O28" s="37" t="str">
        <f>O29</f>
        <v>长鞭</v>
      </c>
      <c r="P28" s="90"/>
      <c r="Q28" s="2" t="s">
        <v>364</v>
      </c>
      <c r="R28" s="3" t="s">
        <v>113</v>
      </c>
      <c r="S28" s="4" t="s">
        <v>365</v>
      </c>
      <c r="T28" s="37" t="str">
        <f>T29</f>
        <v>长鞭</v>
      </c>
    </row>
    <row r="29" spans="2:20" ht="12" customHeight="1" x14ac:dyDescent="0.15">
      <c r="B29" s="6" t="s">
        <v>366</v>
      </c>
      <c r="C29" s="38" t="s">
        <v>367</v>
      </c>
      <c r="D29" s="38" t="s">
        <v>484</v>
      </c>
      <c r="E29" s="39" t="s">
        <v>996</v>
      </c>
      <c r="F29" s="90"/>
      <c r="G29" s="6" t="s">
        <v>366</v>
      </c>
      <c r="H29" s="38" t="s">
        <v>367</v>
      </c>
      <c r="I29" s="38" t="s">
        <v>687</v>
      </c>
      <c r="J29" s="39" t="s">
        <v>997</v>
      </c>
      <c r="K29" s="90"/>
      <c r="L29" s="6" t="s">
        <v>366</v>
      </c>
      <c r="M29" s="38" t="s">
        <v>367</v>
      </c>
      <c r="N29" s="38" t="s">
        <v>484</v>
      </c>
      <c r="O29" s="39" t="s">
        <v>998</v>
      </c>
      <c r="P29" s="90"/>
      <c r="Q29" s="6" t="s">
        <v>366</v>
      </c>
      <c r="R29" s="38" t="s">
        <v>367</v>
      </c>
      <c r="S29" s="38" t="s">
        <v>484</v>
      </c>
      <c r="T29" s="39" t="s">
        <v>998</v>
      </c>
    </row>
    <row r="30" spans="2:20" ht="12" customHeight="1" x14ac:dyDescent="0.15">
      <c r="B30" s="6" t="s">
        <v>370</v>
      </c>
      <c r="C30" s="9" t="str">
        <f>IF(E30/10&lt;1,"",E30/10&amp;"D5")&amp;IF(E31/5&lt;1,"","+"&amp;INT(E31/5))</f>
        <v>10D5+3</v>
      </c>
      <c r="D30" s="10" t="s">
        <v>371</v>
      </c>
      <c r="E30" s="11">
        <v>100</v>
      </c>
      <c r="F30" s="90"/>
      <c r="G30" s="6" t="s">
        <v>370</v>
      </c>
      <c r="H30" s="9" t="str">
        <f>IF(J30/10&lt;1,"",J30/10&amp;"D5")&amp;IF(J31/5&lt;1,"","+"&amp;INT(J31/5))</f>
        <v>30D5+10</v>
      </c>
      <c r="I30" s="10" t="s">
        <v>371</v>
      </c>
      <c r="J30" s="11">
        <v>300</v>
      </c>
      <c r="K30" s="90"/>
      <c r="L30" s="6" t="s">
        <v>370</v>
      </c>
      <c r="M30" s="9" t="str">
        <f>IF(O30/10&lt;1,"",O30/10&amp;"D5")&amp;IF(O31/5&lt;1,"","+"&amp;INT(O31/5))</f>
        <v>+8</v>
      </c>
      <c r="N30" s="10" t="s">
        <v>371</v>
      </c>
      <c r="O30" s="11">
        <v>0</v>
      </c>
      <c r="P30" s="90"/>
      <c r="Q30" s="6" t="s">
        <v>370</v>
      </c>
      <c r="R30" s="9" t="str">
        <f>IF(T30/10&lt;1,"",T30/10&amp;"D5")&amp;IF(T31/5&lt;1,"","+"&amp;INT(T31/5))</f>
        <v>10D5+10</v>
      </c>
      <c r="S30" s="10" t="s">
        <v>371</v>
      </c>
      <c r="T30" s="11">
        <v>100</v>
      </c>
    </row>
    <row r="31" spans="2:20" ht="12" customHeight="1" x14ac:dyDescent="0.15">
      <c r="B31" s="6" t="s">
        <v>372</v>
      </c>
      <c r="C31" s="12" t="str">
        <f>LOOKUP(C32,{0,201,401,601,901,1201,1501;"黑色","绿色","蓝色","紫色","红色","橙色","金色"})</f>
        <v>绿色</v>
      </c>
      <c r="D31" s="10" t="s">
        <v>373</v>
      </c>
      <c r="E31" s="13">
        <v>15</v>
      </c>
      <c r="F31" s="90"/>
      <c r="G31" s="6" t="s">
        <v>372</v>
      </c>
      <c r="H31" s="12" t="str">
        <f>LOOKUP(H32,{0,201,401,601,901,1201,1501;"黑色","绿色","蓝色","紫色","红色","橙色","金色"})</f>
        <v>绿色</v>
      </c>
      <c r="I31" s="10" t="s">
        <v>373</v>
      </c>
      <c r="J31" s="13">
        <v>50</v>
      </c>
      <c r="K31" s="90"/>
      <c r="L31" s="6" t="s">
        <v>372</v>
      </c>
      <c r="M31" s="12" t="str">
        <f>LOOKUP(M32,{0,201,401,601,901,1201,1501;"黑色","绿色","蓝色","紫色","红色","橙色","金色"})</f>
        <v>紫色</v>
      </c>
      <c r="N31" s="10" t="s">
        <v>373</v>
      </c>
      <c r="O31" s="13">
        <v>40</v>
      </c>
      <c r="P31" s="90"/>
      <c r="Q31" s="6" t="s">
        <v>372</v>
      </c>
      <c r="R31" s="12" t="str">
        <f>LOOKUP(R32,{0,201,401,601,901,1201,1501;"黑色","绿色","蓝色","紫色","红色","橙色","金色"})</f>
        <v>绿色</v>
      </c>
      <c r="S31" s="10" t="s">
        <v>373</v>
      </c>
      <c r="T31" s="13">
        <v>50</v>
      </c>
    </row>
    <row r="32" spans="2:20" ht="12" customHeight="1" x14ac:dyDescent="0.15">
      <c r="B32" s="6" t="s">
        <v>374</v>
      </c>
      <c r="C32" s="12">
        <f>C40+E30</f>
        <v>300</v>
      </c>
      <c r="D32" s="10" t="s">
        <v>375</v>
      </c>
      <c r="E32" s="13">
        <v>1</v>
      </c>
      <c r="F32" s="90"/>
      <c r="G32" s="6" t="s">
        <v>374</v>
      </c>
      <c r="H32" s="12">
        <f>H40+J30</f>
        <v>300</v>
      </c>
      <c r="I32" s="10" t="s">
        <v>375</v>
      </c>
      <c r="J32" s="13">
        <v>10</v>
      </c>
      <c r="K32" s="90"/>
      <c r="L32" s="6" t="s">
        <v>374</v>
      </c>
      <c r="M32" s="12">
        <f>M40+O30</f>
        <v>700</v>
      </c>
      <c r="N32" s="10" t="s">
        <v>375</v>
      </c>
      <c r="O32" s="13">
        <v>12</v>
      </c>
      <c r="P32" s="90"/>
      <c r="Q32" s="6" t="s">
        <v>374</v>
      </c>
      <c r="R32" s="12">
        <f>R40+T30</f>
        <v>400</v>
      </c>
      <c r="S32" s="10" t="s">
        <v>375</v>
      </c>
      <c r="T32" s="13">
        <v>12</v>
      </c>
    </row>
    <row r="33" spans="2:20" ht="12" customHeight="1" x14ac:dyDescent="0.15">
      <c r="B33" s="14" t="s">
        <v>376</v>
      </c>
      <c r="C33" s="15">
        <f>C32*20</f>
        <v>6000</v>
      </c>
      <c r="D33" s="16" t="s">
        <v>377</v>
      </c>
      <c r="E33" s="17">
        <f>C32</f>
        <v>300</v>
      </c>
      <c r="F33" s="90"/>
      <c r="G33" s="14" t="s">
        <v>376</v>
      </c>
      <c r="H33" s="15">
        <f>H32*20</f>
        <v>6000</v>
      </c>
      <c r="I33" s="16" t="s">
        <v>377</v>
      </c>
      <c r="J33" s="17">
        <f>H32</f>
        <v>300</v>
      </c>
      <c r="K33" s="90"/>
      <c r="L33" s="14" t="s">
        <v>376</v>
      </c>
      <c r="M33" s="15">
        <f>M32*20</f>
        <v>14000</v>
      </c>
      <c r="N33" s="16" t="s">
        <v>377</v>
      </c>
      <c r="O33" s="17">
        <f>M32</f>
        <v>700</v>
      </c>
      <c r="P33" s="90"/>
      <c r="Q33" s="14" t="s">
        <v>376</v>
      </c>
      <c r="R33" s="15">
        <f>R32*20</f>
        <v>8000</v>
      </c>
      <c r="S33" s="16" t="s">
        <v>377</v>
      </c>
      <c r="T33" s="17">
        <f>R32</f>
        <v>400</v>
      </c>
    </row>
    <row r="34" spans="2:20" ht="12" customHeight="1" x14ac:dyDescent="0.15">
      <c r="B34" s="136" t="s">
        <v>999</v>
      </c>
      <c r="C34" s="137"/>
      <c r="D34" s="140" t="s">
        <v>1000</v>
      </c>
      <c r="E34" s="141"/>
      <c r="F34" s="90"/>
      <c r="G34" s="136" t="s">
        <v>384</v>
      </c>
      <c r="H34" s="137"/>
      <c r="I34" s="140" t="s">
        <v>1001</v>
      </c>
      <c r="J34" s="141"/>
      <c r="K34" s="90"/>
      <c r="L34" s="136" t="s">
        <v>1002</v>
      </c>
      <c r="M34" s="137"/>
      <c r="N34" s="140" t="s">
        <v>1003</v>
      </c>
      <c r="O34" s="141"/>
      <c r="P34" s="90"/>
      <c r="Q34" s="136" t="s">
        <v>1004</v>
      </c>
      <c r="R34" s="137"/>
      <c r="S34" s="140" t="s">
        <v>1005</v>
      </c>
      <c r="T34" s="141"/>
    </row>
    <row r="35" spans="2:20" ht="12" customHeight="1" x14ac:dyDescent="0.15">
      <c r="B35" s="136"/>
      <c r="C35" s="137"/>
      <c r="D35" s="140"/>
      <c r="E35" s="141"/>
      <c r="F35" s="90"/>
      <c r="G35" s="136"/>
      <c r="H35" s="137"/>
      <c r="I35" s="140"/>
      <c r="J35" s="141"/>
      <c r="K35" s="90"/>
      <c r="L35" s="136"/>
      <c r="M35" s="137"/>
      <c r="N35" s="140"/>
      <c r="O35" s="141"/>
      <c r="P35" s="90"/>
      <c r="Q35" s="136"/>
      <c r="R35" s="137"/>
      <c r="S35" s="140"/>
      <c r="T35" s="141"/>
    </row>
    <row r="36" spans="2:20" ht="12" customHeight="1" x14ac:dyDescent="0.15">
      <c r="B36" s="136"/>
      <c r="C36" s="137"/>
      <c r="D36" s="140"/>
      <c r="E36" s="141"/>
      <c r="F36" s="90"/>
      <c r="G36" s="136"/>
      <c r="H36" s="137"/>
      <c r="I36" s="140"/>
      <c r="J36" s="141"/>
      <c r="K36" s="90"/>
      <c r="L36" s="136"/>
      <c r="M36" s="137"/>
      <c r="N36" s="140"/>
      <c r="O36" s="141"/>
      <c r="P36" s="90"/>
      <c r="Q36" s="136"/>
      <c r="R36" s="137"/>
      <c r="S36" s="140"/>
      <c r="T36" s="141"/>
    </row>
    <row r="37" spans="2:20" ht="12" customHeight="1" x14ac:dyDescent="0.15">
      <c r="B37" s="136"/>
      <c r="C37" s="137"/>
      <c r="D37" s="140"/>
      <c r="E37" s="141"/>
      <c r="F37" s="90"/>
      <c r="G37" s="136"/>
      <c r="H37" s="137"/>
      <c r="I37" s="140"/>
      <c r="J37" s="141"/>
      <c r="K37" s="90"/>
      <c r="L37" s="136"/>
      <c r="M37" s="137"/>
      <c r="N37" s="140"/>
      <c r="O37" s="141"/>
      <c r="P37" s="90"/>
      <c r="Q37" s="136"/>
      <c r="R37" s="137"/>
      <c r="S37" s="140"/>
      <c r="T37" s="141"/>
    </row>
    <row r="38" spans="2:20" ht="12" customHeight="1" x14ac:dyDescent="0.15">
      <c r="B38" s="136"/>
      <c r="C38" s="137"/>
      <c r="D38" s="140"/>
      <c r="E38" s="141"/>
      <c r="F38" s="90"/>
      <c r="G38" s="136"/>
      <c r="H38" s="137"/>
      <c r="I38" s="140"/>
      <c r="J38" s="141"/>
      <c r="K38" s="90"/>
      <c r="L38" s="136"/>
      <c r="M38" s="137"/>
      <c r="N38" s="140"/>
      <c r="O38" s="141"/>
      <c r="P38" s="90"/>
      <c r="Q38" s="136"/>
      <c r="R38" s="137"/>
      <c r="S38" s="140"/>
      <c r="T38" s="141"/>
    </row>
    <row r="39" spans="2:20" ht="12" customHeight="1" x14ac:dyDescent="0.15">
      <c r="B39" s="138"/>
      <c r="C39" s="139"/>
      <c r="D39" s="140"/>
      <c r="E39" s="141"/>
      <c r="F39" s="90"/>
      <c r="G39" s="138"/>
      <c r="H39" s="139"/>
      <c r="I39" s="140"/>
      <c r="J39" s="141"/>
      <c r="K39" s="90"/>
      <c r="L39" s="138"/>
      <c r="M39" s="139"/>
      <c r="N39" s="140"/>
      <c r="O39" s="141"/>
      <c r="P39" s="90"/>
      <c r="Q39" s="138"/>
      <c r="R39" s="139"/>
      <c r="S39" s="140"/>
      <c r="T39" s="141"/>
    </row>
    <row r="40" spans="2:20" ht="12" customHeight="1" x14ac:dyDescent="0.15">
      <c r="B40" s="14" t="s">
        <v>386</v>
      </c>
      <c r="C40" s="18">
        <v>200</v>
      </c>
      <c r="D40" s="139"/>
      <c r="E40" s="142"/>
      <c r="F40" s="90"/>
      <c r="G40" s="14" t="s">
        <v>386</v>
      </c>
      <c r="H40" s="18">
        <v>0</v>
      </c>
      <c r="I40" s="139"/>
      <c r="J40" s="142"/>
      <c r="K40" s="90"/>
      <c r="L40" s="14" t="s">
        <v>386</v>
      </c>
      <c r="M40" s="92">
        <v>700</v>
      </c>
      <c r="N40" s="139"/>
      <c r="O40" s="142"/>
      <c r="P40" s="90"/>
      <c r="Q40" s="14" t="s">
        <v>386</v>
      </c>
      <c r="R40" s="18">
        <v>300</v>
      </c>
      <c r="S40" s="139"/>
      <c r="T40" s="142"/>
    </row>
    <row r="41" spans="2:20" ht="12" customHeight="1" x14ac:dyDescent="0.15">
      <c r="B41" s="143" t="s">
        <v>1006</v>
      </c>
      <c r="C41" s="144"/>
      <c r="D41" s="144"/>
      <c r="E41" s="145"/>
      <c r="F41" s="90"/>
      <c r="G41" s="143" t="s">
        <v>1007</v>
      </c>
      <c r="H41" s="144"/>
      <c r="I41" s="144"/>
      <c r="J41" s="145"/>
      <c r="K41" s="90"/>
      <c r="L41" s="143"/>
      <c r="M41" s="144"/>
      <c r="N41" s="144"/>
      <c r="O41" s="145"/>
      <c r="P41" s="90"/>
      <c r="Q41" s="143"/>
      <c r="R41" s="144"/>
      <c r="S41" s="144"/>
      <c r="T41" s="145"/>
    </row>
    <row r="42" spans="2:20" ht="12" customHeight="1" x14ac:dyDescent="0.15">
      <c r="B42" s="146"/>
      <c r="C42" s="147"/>
      <c r="D42" s="147"/>
      <c r="E42" s="148"/>
      <c r="F42" s="90"/>
      <c r="G42" s="146"/>
      <c r="H42" s="147"/>
      <c r="I42" s="147"/>
      <c r="J42" s="148"/>
      <c r="K42" s="90"/>
      <c r="L42" s="146"/>
      <c r="M42" s="147"/>
      <c r="N42" s="147"/>
      <c r="O42" s="148"/>
      <c r="P42" s="90"/>
      <c r="Q42" s="146"/>
      <c r="R42" s="147"/>
      <c r="S42" s="147"/>
      <c r="T42" s="148"/>
    </row>
    <row r="43" spans="2:20" ht="12" customHeight="1" x14ac:dyDescent="0.15">
      <c r="B43" s="146"/>
      <c r="C43" s="147"/>
      <c r="D43" s="147"/>
      <c r="E43" s="148"/>
      <c r="F43" s="90"/>
      <c r="G43" s="146"/>
      <c r="H43" s="147"/>
      <c r="I43" s="147"/>
      <c r="J43" s="148"/>
      <c r="K43" s="90"/>
      <c r="L43" s="146"/>
      <c r="M43" s="147"/>
      <c r="N43" s="147"/>
      <c r="O43" s="148"/>
      <c r="P43" s="90"/>
      <c r="Q43" s="146"/>
      <c r="R43" s="147"/>
      <c r="S43" s="147"/>
      <c r="T43" s="148"/>
    </row>
    <row r="44" spans="2:20" ht="12" customHeight="1" x14ac:dyDescent="0.15">
      <c r="B44" s="146"/>
      <c r="C44" s="147"/>
      <c r="D44" s="147"/>
      <c r="E44" s="148"/>
      <c r="F44" s="90"/>
      <c r="G44" s="146"/>
      <c r="H44" s="147"/>
      <c r="I44" s="147"/>
      <c r="J44" s="148"/>
      <c r="K44" s="90"/>
      <c r="L44" s="146"/>
      <c r="M44" s="147"/>
      <c r="N44" s="147"/>
      <c r="O44" s="148"/>
      <c r="P44" s="90"/>
      <c r="Q44" s="146"/>
      <c r="R44" s="147"/>
      <c r="S44" s="147"/>
      <c r="T44" s="148"/>
    </row>
    <row r="45" spans="2:20" ht="12" customHeight="1" x14ac:dyDescent="0.15">
      <c r="B45" s="146"/>
      <c r="C45" s="147"/>
      <c r="D45" s="147"/>
      <c r="E45" s="148"/>
      <c r="F45" s="90"/>
      <c r="G45" s="146"/>
      <c r="H45" s="147"/>
      <c r="I45" s="147"/>
      <c r="J45" s="148"/>
      <c r="K45" s="90"/>
      <c r="L45" s="146"/>
      <c r="M45" s="147"/>
      <c r="N45" s="147"/>
      <c r="O45" s="148"/>
      <c r="P45" s="90"/>
      <c r="Q45" s="146"/>
      <c r="R45" s="147"/>
      <c r="S45" s="147"/>
      <c r="T45" s="148"/>
    </row>
    <row r="46" spans="2:20" ht="12" customHeight="1" x14ac:dyDescent="0.15">
      <c r="B46" s="146"/>
      <c r="C46" s="147"/>
      <c r="D46" s="147"/>
      <c r="E46" s="148"/>
      <c r="F46" s="90"/>
      <c r="G46" s="146"/>
      <c r="H46" s="147"/>
      <c r="I46" s="147"/>
      <c r="J46" s="148"/>
      <c r="K46" s="90"/>
      <c r="L46" s="146"/>
      <c r="M46" s="147"/>
      <c r="N46" s="147"/>
      <c r="O46" s="148"/>
      <c r="P46" s="90"/>
      <c r="Q46" s="146"/>
      <c r="R46" s="147"/>
      <c r="S46" s="147"/>
      <c r="T46" s="148"/>
    </row>
    <row r="47" spans="2:20" ht="12" customHeight="1" x14ac:dyDescent="0.15">
      <c r="B47" s="146"/>
      <c r="C47" s="147"/>
      <c r="D47" s="147"/>
      <c r="E47" s="148"/>
      <c r="F47" s="90"/>
      <c r="G47" s="146"/>
      <c r="H47" s="147"/>
      <c r="I47" s="147"/>
      <c r="J47" s="148"/>
      <c r="K47" s="90"/>
      <c r="L47" s="146"/>
      <c r="M47" s="147"/>
      <c r="N47" s="147"/>
      <c r="O47" s="148"/>
      <c r="P47" s="90"/>
      <c r="Q47" s="146"/>
      <c r="R47" s="147"/>
      <c r="S47" s="147"/>
      <c r="T47" s="148"/>
    </row>
    <row r="48" spans="2:20" ht="12" customHeight="1" x14ac:dyDescent="0.15">
      <c r="B48" s="146"/>
      <c r="C48" s="147"/>
      <c r="D48" s="147"/>
      <c r="E48" s="148"/>
      <c r="F48" s="90"/>
      <c r="G48" s="146"/>
      <c r="H48" s="147"/>
      <c r="I48" s="147"/>
      <c r="J48" s="148"/>
      <c r="K48" s="90"/>
      <c r="L48" s="146"/>
      <c r="M48" s="147"/>
      <c r="N48" s="147"/>
      <c r="O48" s="148"/>
      <c r="P48" s="90"/>
      <c r="Q48" s="146"/>
      <c r="R48" s="147"/>
      <c r="S48" s="147"/>
      <c r="T48" s="148"/>
    </row>
    <row r="49" spans="2:20" ht="12" customHeight="1" x14ac:dyDescent="0.15">
      <c r="B49" s="146"/>
      <c r="C49" s="147"/>
      <c r="D49" s="147"/>
      <c r="E49" s="148"/>
      <c r="F49" s="90"/>
      <c r="G49" s="146"/>
      <c r="H49" s="147"/>
      <c r="I49" s="147"/>
      <c r="J49" s="148"/>
      <c r="K49" s="90"/>
      <c r="L49" s="146"/>
      <c r="M49" s="147"/>
      <c r="N49" s="147"/>
      <c r="O49" s="148"/>
      <c r="P49" s="90"/>
      <c r="Q49" s="146"/>
      <c r="R49" s="147"/>
      <c r="S49" s="147"/>
      <c r="T49" s="148"/>
    </row>
    <row r="50" spans="2:20" ht="12" customHeight="1" x14ac:dyDescent="0.15">
      <c r="B50" s="146"/>
      <c r="C50" s="147"/>
      <c r="D50" s="147"/>
      <c r="E50" s="148"/>
      <c r="F50" s="90"/>
      <c r="G50" s="146"/>
      <c r="H50" s="147"/>
      <c r="I50" s="147"/>
      <c r="J50" s="148"/>
      <c r="K50" s="90"/>
      <c r="L50" s="146"/>
      <c r="M50" s="147"/>
      <c r="N50" s="147"/>
      <c r="O50" s="148"/>
      <c r="P50" s="90"/>
      <c r="Q50" s="146"/>
      <c r="R50" s="147"/>
      <c r="S50" s="147"/>
      <c r="T50" s="148"/>
    </row>
    <row r="51" spans="2:20" ht="12" customHeight="1" x14ac:dyDescent="0.15">
      <c r="B51" s="155" t="s">
        <v>795</v>
      </c>
      <c r="C51" s="156"/>
      <c r="D51" s="156"/>
      <c r="E51" s="157"/>
      <c r="F51" s="90"/>
      <c r="G51" s="155" t="s">
        <v>1008</v>
      </c>
      <c r="H51" s="156"/>
      <c r="I51" s="156"/>
      <c r="J51" s="157"/>
      <c r="K51" s="90"/>
      <c r="L51" s="155" t="s">
        <v>1009</v>
      </c>
      <c r="M51" s="156"/>
      <c r="N51" s="156"/>
      <c r="O51" s="157"/>
      <c r="P51" s="90"/>
      <c r="Q51" s="155" t="s">
        <v>1010</v>
      </c>
      <c r="R51" s="156"/>
      <c r="S51" s="156"/>
      <c r="T51" s="157"/>
    </row>
    <row r="54" spans="2:20" ht="12" customHeight="1" x14ac:dyDescent="0.15">
      <c r="B54" s="2" t="s">
        <v>364</v>
      </c>
      <c r="C54" s="3" t="s">
        <v>239</v>
      </c>
      <c r="D54" s="4" t="s">
        <v>365</v>
      </c>
      <c r="E54" s="37" t="str">
        <f>E55</f>
        <v>手杖</v>
      </c>
      <c r="F54" s="90"/>
      <c r="G54" s="2" t="s">
        <v>364</v>
      </c>
      <c r="H54" s="91" t="s">
        <v>247</v>
      </c>
      <c r="I54" s="4" t="s">
        <v>365</v>
      </c>
      <c r="J54" s="37" t="str">
        <f>J55</f>
        <v>吉他</v>
      </c>
      <c r="K54" s="90"/>
      <c r="L54" s="2" t="s">
        <v>364</v>
      </c>
      <c r="M54" s="3" t="s">
        <v>176</v>
      </c>
      <c r="N54" s="4" t="s">
        <v>365</v>
      </c>
      <c r="O54" s="37" t="str">
        <f>O55</f>
        <v>匕首</v>
      </c>
      <c r="P54" s="90"/>
      <c r="Q54" s="2" t="s">
        <v>364</v>
      </c>
      <c r="R54" s="3" t="s">
        <v>126</v>
      </c>
      <c r="S54" s="4" t="s">
        <v>365</v>
      </c>
      <c r="T54" s="37" t="str">
        <f>T55</f>
        <v>暗器</v>
      </c>
    </row>
    <row r="55" spans="2:20" ht="12" customHeight="1" x14ac:dyDescent="0.15">
      <c r="B55" s="6" t="s">
        <v>366</v>
      </c>
      <c r="C55" s="38" t="s">
        <v>367</v>
      </c>
      <c r="D55" s="38" t="s">
        <v>368</v>
      </c>
      <c r="E55" s="39" t="s">
        <v>1011</v>
      </c>
      <c r="F55" s="90"/>
      <c r="G55" s="6" t="s">
        <v>366</v>
      </c>
      <c r="H55" s="38" t="s">
        <v>367</v>
      </c>
      <c r="I55" s="38" t="s">
        <v>368</v>
      </c>
      <c r="J55" s="39" t="s">
        <v>979</v>
      </c>
      <c r="K55" s="90"/>
      <c r="L55" s="6" t="s">
        <v>366</v>
      </c>
      <c r="M55" s="38" t="s">
        <v>367</v>
      </c>
      <c r="N55" s="38" t="s">
        <v>484</v>
      </c>
      <c r="O55" s="39" t="s">
        <v>980</v>
      </c>
      <c r="P55" s="90"/>
      <c r="Q55" s="6" t="s">
        <v>366</v>
      </c>
      <c r="R55" s="38" t="s">
        <v>367</v>
      </c>
      <c r="S55" s="38" t="s">
        <v>687</v>
      </c>
      <c r="T55" s="39" t="s">
        <v>1012</v>
      </c>
    </row>
    <row r="56" spans="2:20" ht="12" customHeight="1" x14ac:dyDescent="0.15">
      <c r="B56" s="6" t="s">
        <v>370</v>
      </c>
      <c r="C56" s="9" t="str">
        <f>IF(E56/10&lt;1,"",E56/10&amp;"D5")&amp;IF(E57/5&lt;1,"","+"&amp;INT(E57/5))</f>
        <v>20D5+20</v>
      </c>
      <c r="D56" s="10" t="s">
        <v>371</v>
      </c>
      <c r="E56" s="11">
        <v>200</v>
      </c>
      <c r="F56" s="90"/>
      <c r="G56" s="6" t="s">
        <v>370</v>
      </c>
      <c r="H56" s="9" t="str">
        <f>IF(J56/10&lt;1,"",J56/10&amp;"D5")&amp;IF(J57/5&lt;1,"","+"&amp;INT(J57/5))</f>
        <v>20D5+40</v>
      </c>
      <c r="I56" s="10" t="s">
        <v>371</v>
      </c>
      <c r="J56" s="11">
        <v>200</v>
      </c>
      <c r="K56" s="90"/>
      <c r="L56" s="6" t="s">
        <v>370</v>
      </c>
      <c r="M56" s="9" t="str">
        <f>IF(O56/10&lt;1,"",O56/10&amp;"D5")&amp;IF(O57/5&lt;1,"","+"&amp;INT(O57/5))</f>
        <v>10D5+2</v>
      </c>
      <c r="N56" s="10" t="s">
        <v>371</v>
      </c>
      <c r="O56" s="11">
        <v>100</v>
      </c>
      <c r="P56" s="90"/>
      <c r="Q56" s="6" t="s">
        <v>370</v>
      </c>
      <c r="R56" s="9" t="str">
        <f>IF(T56/10&lt;1,"",T56/10&amp;"D5")&amp;IF(T57/5&lt;1,"","+"&amp;INT(T57/5))</f>
        <v/>
      </c>
      <c r="S56" s="10" t="s">
        <v>371</v>
      </c>
      <c r="T56" s="11">
        <v>0</v>
      </c>
    </row>
    <row r="57" spans="2:20" ht="12" customHeight="1" x14ac:dyDescent="0.15">
      <c r="B57" s="6" t="s">
        <v>372</v>
      </c>
      <c r="C57" s="12" t="str">
        <f>LOOKUP(C58,{0,201,401,601,901,1201,1501;"黑色","绿色","蓝色","紫色","红色","橙色","金色"})</f>
        <v>紫色</v>
      </c>
      <c r="D57" s="10" t="s">
        <v>373</v>
      </c>
      <c r="E57" s="13">
        <v>100</v>
      </c>
      <c r="F57" s="90"/>
      <c r="G57" s="6" t="s">
        <v>372</v>
      </c>
      <c r="H57" s="12" t="str">
        <f>LOOKUP(H58,{0,201,401,601,901,1201,1501;"黑色","绿色","蓝色","紫色","红色","橙色","金色"})</f>
        <v>紫色</v>
      </c>
      <c r="I57" s="10" t="s">
        <v>373</v>
      </c>
      <c r="J57" s="13">
        <v>200</v>
      </c>
      <c r="K57" s="90"/>
      <c r="L57" s="6" t="s">
        <v>372</v>
      </c>
      <c r="M57" s="12" t="str">
        <f>LOOKUP(M58,{0,201,401,601,901,1201,1501;"黑色","绿色","蓝色","紫色","红色","橙色","金色"})</f>
        <v>蓝色</v>
      </c>
      <c r="N57" s="10" t="s">
        <v>373</v>
      </c>
      <c r="O57" s="13">
        <v>10</v>
      </c>
      <c r="P57" s="90"/>
      <c r="Q57" s="6" t="s">
        <v>372</v>
      </c>
      <c r="R57" s="12" t="str">
        <f>LOOKUP(R58,{0,201,401,601,901,1201,1501;"黑色","绿色","蓝色","紫色","红色","橙色","金色"})</f>
        <v>绿色</v>
      </c>
      <c r="S57" s="10" t="s">
        <v>373</v>
      </c>
      <c r="T57" s="13">
        <v>1</v>
      </c>
    </row>
    <row r="58" spans="2:20" ht="12" customHeight="1" x14ac:dyDescent="0.15">
      <c r="B58" s="6" t="s">
        <v>374</v>
      </c>
      <c r="C58" s="12">
        <f>C66+E56</f>
        <v>700</v>
      </c>
      <c r="D58" s="10" t="s">
        <v>375</v>
      </c>
      <c r="E58" s="13">
        <v>7</v>
      </c>
      <c r="F58" s="90"/>
      <c r="G58" s="6" t="s">
        <v>374</v>
      </c>
      <c r="H58" s="12">
        <f>H66+J56</f>
        <v>700</v>
      </c>
      <c r="I58" s="10" t="s">
        <v>375</v>
      </c>
      <c r="J58" s="13">
        <v>8</v>
      </c>
      <c r="K58" s="90"/>
      <c r="L58" s="6" t="s">
        <v>374</v>
      </c>
      <c r="M58" s="12">
        <f>M66+O56</f>
        <v>500</v>
      </c>
      <c r="N58" s="10" t="s">
        <v>375</v>
      </c>
      <c r="O58" s="13">
        <v>1</v>
      </c>
      <c r="P58" s="90"/>
      <c r="Q58" s="6" t="s">
        <v>374</v>
      </c>
      <c r="R58" s="12">
        <f>R66+T56</f>
        <v>400</v>
      </c>
      <c r="S58" s="10" t="s">
        <v>375</v>
      </c>
      <c r="T58" s="13">
        <v>1</v>
      </c>
    </row>
    <row r="59" spans="2:20" ht="12" customHeight="1" x14ac:dyDescent="0.15">
      <c r="B59" s="14" t="s">
        <v>376</v>
      </c>
      <c r="C59" s="15">
        <f>C58*20</f>
        <v>14000</v>
      </c>
      <c r="D59" s="16" t="s">
        <v>377</v>
      </c>
      <c r="E59" s="17">
        <f>C58</f>
        <v>700</v>
      </c>
      <c r="F59" s="90"/>
      <c r="G59" s="14" t="s">
        <v>376</v>
      </c>
      <c r="H59" s="15">
        <f>H58*20</f>
        <v>14000</v>
      </c>
      <c r="I59" s="16" t="s">
        <v>377</v>
      </c>
      <c r="J59" s="17">
        <f>H58</f>
        <v>700</v>
      </c>
      <c r="K59" s="90"/>
      <c r="L59" s="14" t="s">
        <v>376</v>
      </c>
      <c r="M59" s="15">
        <f>M58*20</f>
        <v>10000</v>
      </c>
      <c r="N59" s="16" t="s">
        <v>377</v>
      </c>
      <c r="O59" s="17">
        <f>M58</f>
        <v>500</v>
      </c>
      <c r="P59" s="90"/>
      <c r="Q59" s="14" t="s">
        <v>376</v>
      </c>
      <c r="R59" s="15">
        <f>R58*20</f>
        <v>8000</v>
      </c>
      <c r="S59" s="16" t="s">
        <v>377</v>
      </c>
      <c r="T59" s="17">
        <f>R58</f>
        <v>400</v>
      </c>
    </row>
    <row r="60" spans="2:20" ht="12" customHeight="1" x14ac:dyDescent="0.15">
      <c r="B60" s="136" t="s">
        <v>1013</v>
      </c>
      <c r="C60" s="137"/>
      <c r="D60" s="140" t="s">
        <v>1014</v>
      </c>
      <c r="E60" s="141"/>
      <c r="F60" s="90"/>
      <c r="G60" s="136" t="s">
        <v>1015</v>
      </c>
      <c r="H60" s="137"/>
      <c r="I60" s="140" t="s">
        <v>1016</v>
      </c>
      <c r="J60" s="141"/>
      <c r="K60" s="90"/>
      <c r="L60" s="136" t="s">
        <v>1017</v>
      </c>
      <c r="M60" s="137"/>
      <c r="N60" s="140" t="s">
        <v>1018</v>
      </c>
      <c r="O60" s="141"/>
      <c r="P60" s="90"/>
      <c r="Q60" s="136" t="s">
        <v>1019</v>
      </c>
      <c r="R60" s="137"/>
      <c r="S60" s="140" t="s">
        <v>1020</v>
      </c>
      <c r="T60" s="141"/>
    </row>
    <row r="61" spans="2:20" ht="12" customHeight="1" x14ac:dyDescent="0.15">
      <c r="B61" s="136"/>
      <c r="C61" s="137"/>
      <c r="D61" s="140"/>
      <c r="E61" s="141"/>
      <c r="F61" s="90"/>
      <c r="G61" s="136"/>
      <c r="H61" s="137"/>
      <c r="I61" s="140"/>
      <c r="J61" s="141"/>
      <c r="K61" s="90"/>
      <c r="L61" s="136"/>
      <c r="M61" s="137"/>
      <c r="N61" s="140"/>
      <c r="O61" s="141"/>
      <c r="P61" s="90"/>
      <c r="Q61" s="136"/>
      <c r="R61" s="137"/>
      <c r="S61" s="140"/>
      <c r="T61" s="141"/>
    </row>
    <row r="62" spans="2:20" ht="12" customHeight="1" x14ac:dyDescent="0.15">
      <c r="B62" s="136"/>
      <c r="C62" s="137"/>
      <c r="D62" s="140"/>
      <c r="E62" s="141"/>
      <c r="F62" s="90"/>
      <c r="G62" s="136"/>
      <c r="H62" s="137"/>
      <c r="I62" s="140"/>
      <c r="J62" s="141"/>
      <c r="K62" s="90"/>
      <c r="L62" s="136"/>
      <c r="M62" s="137"/>
      <c r="N62" s="140"/>
      <c r="O62" s="141"/>
      <c r="P62" s="90"/>
      <c r="Q62" s="136"/>
      <c r="R62" s="137"/>
      <c r="S62" s="140"/>
      <c r="T62" s="141"/>
    </row>
    <row r="63" spans="2:20" ht="12" customHeight="1" x14ac:dyDescent="0.15">
      <c r="B63" s="136"/>
      <c r="C63" s="137"/>
      <c r="D63" s="140"/>
      <c r="E63" s="141"/>
      <c r="F63" s="90"/>
      <c r="G63" s="136"/>
      <c r="H63" s="137"/>
      <c r="I63" s="140"/>
      <c r="J63" s="141"/>
      <c r="K63" s="90"/>
      <c r="L63" s="136"/>
      <c r="M63" s="137"/>
      <c r="N63" s="140"/>
      <c r="O63" s="141"/>
      <c r="P63" s="90"/>
      <c r="Q63" s="136"/>
      <c r="R63" s="137"/>
      <c r="S63" s="140"/>
      <c r="T63" s="141"/>
    </row>
    <row r="64" spans="2:20" ht="12" customHeight="1" x14ac:dyDescent="0.15">
      <c r="B64" s="136"/>
      <c r="C64" s="137"/>
      <c r="D64" s="140"/>
      <c r="E64" s="141"/>
      <c r="F64" s="90"/>
      <c r="G64" s="136"/>
      <c r="H64" s="137"/>
      <c r="I64" s="140"/>
      <c r="J64" s="141"/>
      <c r="K64" s="90"/>
      <c r="L64" s="136"/>
      <c r="M64" s="137"/>
      <c r="N64" s="140"/>
      <c r="O64" s="141"/>
      <c r="P64" s="90"/>
      <c r="Q64" s="136"/>
      <c r="R64" s="137"/>
      <c r="S64" s="140"/>
      <c r="T64" s="141"/>
    </row>
    <row r="65" spans="2:20" ht="12" customHeight="1" x14ac:dyDescent="0.15">
      <c r="B65" s="138"/>
      <c r="C65" s="139"/>
      <c r="D65" s="140"/>
      <c r="E65" s="141"/>
      <c r="F65" s="90"/>
      <c r="G65" s="138"/>
      <c r="H65" s="139"/>
      <c r="I65" s="140"/>
      <c r="J65" s="141"/>
      <c r="K65" s="90"/>
      <c r="L65" s="138"/>
      <c r="M65" s="139"/>
      <c r="N65" s="140"/>
      <c r="O65" s="141"/>
      <c r="P65" s="90"/>
      <c r="Q65" s="138"/>
      <c r="R65" s="139"/>
      <c r="S65" s="140"/>
      <c r="T65" s="141"/>
    </row>
    <row r="66" spans="2:20" ht="12" customHeight="1" x14ac:dyDescent="0.15">
      <c r="B66" s="14" t="s">
        <v>386</v>
      </c>
      <c r="C66" s="18">
        <v>500</v>
      </c>
      <c r="D66" s="139"/>
      <c r="E66" s="142"/>
      <c r="F66" s="90"/>
      <c r="G66" s="14" t="s">
        <v>386</v>
      </c>
      <c r="H66" s="18">
        <v>500</v>
      </c>
      <c r="I66" s="139"/>
      <c r="J66" s="142"/>
      <c r="K66" s="90"/>
      <c r="L66" s="14" t="s">
        <v>386</v>
      </c>
      <c r="M66" s="18">
        <v>400</v>
      </c>
      <c r="N66" s="139"/>
      <c r="O66" s="142"/>
      <c r="P66" s="90"/>
      <c r="Q66" s="14" t="s">
        <v>386</v>
      </c>
      <c r="R66" s="18">
        <v>400</v>
      </c>
      <c r="S66" s="139"/>
      <c r="T66" s="142"/>
    </row>
    <row r="67" spans="2:20" ht="12" customHeight="1" x14ac:dyDescent="0.15">
      <c r="B67" s="143" t="s">
        <v>1021</v>
      </c>
      <c r="C67" s="144"/>
      <c r="D67" s="144"/>
      <c r="E67" s="145"/>
      <c r="F67" s="90"/>
      <c r="G67" s="143" t="s">
        <v>479</v>
      </c>
      <c r="H67" s="144"/>
      <c r="I67" s="144"/>
      <c r="J67" s="145"/>
      <c r="K67" s="90"/>
      <c r="L67" s="143" t="s">
        <v>479</v>
      </c>
      <c r="M67" s="144"/>
      <c r="N67" s="144"/>
      <c r="O67" s="145"/>
      <c r="P67" s="90"/>
      <c r="Q67" s="143" t="s">
        <v>1022</v>
      </c>
      <c r="R67" s="144"/>
      <c r="S67" s="144"/>
      <c r="T67" s="145"/>
    </row>
    <row r="68" spans="2:20" ht="12" customHeight="1" x14ac:dyDescent="0.15">
      <c r="B68" s="146"/>
      <c r="C68" s="147"/>
      <c r="D68" s="147"/>
      <c r="E68" s="148"/>
      <c r="F68" s="90"/>
      <c r="G68" s="146"/>
      <c r="H68" s="147"/>
      <c r="I68" s="147"/>
      <c r="J68" s="148"/>
      <c r="K68" s="90"/>
      <c r="L68" s="146"/>
      <c r="M68" s="147"/>
      <c r="N68" s="147"/>
      <c r="O68" s="148"/>
      <c r="P68" s="90"/>
      <c r="Q68" s="146"/>
      <c r="R68" s="147"/>
      <c r="S68" s="147"/>
      <c r="T68" s="148"/>
    </row>
    <row r="69" spans="2:20" ht="12" customHeight="1" x14ac:dyDescent="0.15">
      <c r="B69" s="146"/>
      <c r="C69" s="147"/>
      <c r="D69" s="147"/>
      <c r="E69" s="148"/>
      <c r="F69" s="90"/>
      <c r="G69" s="146"/>
      <c r="H69" s="147"/>
      <c r="I69" s="147"/>
      <c r="J69" s="148"/>
      <c r="K69" s="90"/>
      <c r="L69" s="146"/>
      <c r="M69" s="147"/>
      <c r="N69" s="147"/>
      <c r="O69" s="148"/>
      <c r="P69" s="90"/>
      <c r="Q69" s="146"/>
      <c r="R69" s="147"/>
      <c r="S69" s="147"/>
      <c r="T69" s="148"/>
    </row>
    <row r="70" spans="2:20" ht="12" customHeight="1" x14ac:dyDescent="0.15">
      <c r="B70" s="146"/>
      <c r="C70" s="147"/>
      <c r="D70" s="147"/>
      <c r="E70" s="148"/>
      <c r="F70" s="90"/>
      <c r="G70" s="146"/>
      <c r="H70" s="147"/>
      <c r="I70" s="147"/>
      <c r="J70" s="148"/>
      <c r="K70" s="90"/>
      <c r="L70" s="146"/>
      <c r="M70" s="147"/>
      <c r="N70" s="147"/>
      <c r="O70" s="148"/>
      <c r="P70" s="90"/>
      <c r="Q70" s="146"/>
      <c r="R70" s="147"/>
      <c r="S70" s="147"/>
      <c r="T70" s="148"/>
    </row>
    <row r="71" spans="2:20" ht="12" customHeight="1" x14ac:dyDescent="0.15">
      <c r="B71" s="146"/>
      <c r="C71" s="147"/>
      <c r="D71" s="147"/>
      <c r="E71" s="148"/>
      <c r="F71" s="90"/>
      <c r="G71" s="146"/>
      <c r="H71" s="147"/>
      <c r="I71" s="147"/>
      <c r="J71" s="148"/>
      <c r="K71" s="90"/>
      <c r="L71" s="146"/>
      <c r="M71" s="147"/>
      <c r="N71" s="147"/>
      <c r="O71" s="148"/>
      <c r="P71" s="90"/>
      <c r="Q71" s="146"/>
      <c r="R71" s="147"/>
      <c r="S71" s="147"/>
      <c r="T71" s="148"/>
    </row>
    <row r="72" spans="2:20" ht="12" customHeight="1" x14ac:dyDescent="0.15">
      <c r="B72" s="146"/>
      <c r="C72" s="147"/>
      <c r="D72" s="147"/>
      <c r="E72" s="148"/>
      <c r="F72" s="90"/>
      <c r="G72" s="146"/>
      <c r="H72" s="147"/>
      <c r="I72" s="147"/>
      <c r="J72" s="148"/>
      <c r="K72" s="90"/>
      <c r="L72" s="146"/>
      <c r="M72" s="147"/>
      <c r="N72" s="147"/>
      <c r="O72" s="148"/>
      <c r="P72" s="90"/>
      <c r="Q72" s="146"/>
      <c r="R72" s="147"/>
      <c r="S72" s="147"/>
      <c r="T72" s="148"/>
    </row>
    <row r="73" spans="2:20" ht="12" customHeight="1" x14ac:dyDescent="0.15">
      <c r="B73" s="146"/>
      <c r="C73" s="147"/>
      <c r="D73" s="147"/>
      <c r="E73" s="148"/>
      <c r="F73" s="90"/>
      <c r="G73" s="146"/>
      <c r="H73" s="147"/>
      <c r="I73" s="147"/>
      <c r="J73" s="148"/>
      <c r="K73" s="90"/>
      <c r="L73" s="146"/>
      <c r="M73" s="147"/>
      <c r="N73" s="147"/>
      <c r="O73" s="148"/>
      <c r="P73" s="90"/>
      <c r="Q73" s="146"/>
      <c r="R73" s="147"/>
      <c r="S73" s="147"/>
      <c r="T73" s="148"/>
    </row>
    <row r="74" spans="2:20" ht="12" customHeight="1" x14ac:dyDescent="0.15">
      <c r="B74" s="146"/>
      <c r="C74" s="147"/>
      <c r="D74" s="147"/>
      <c r="E74" s="148"/>
      <c r="F74" s="90"/>
      <c r="G74" s="146"/>
      <c r="H74" s="147"/>
      <c r="I74" s="147"/>
      <c r="J74" s="148"/>
      <c r="K74" s="90"/>
      <c r="L74" s="146"/>
      <c r="M74" s="147"/>
      <c r="N74" s="147"/>
      <c r="O74" s="148"/>
      <c r="P74" s="90"/>
      <c r="Q74" s="146"/>
      <c r="R74" s="147"/>
      <c r="S74" s="147"/>
      <c r="T74" s="148"/>
    </row>
    <row r="75" spans="2:20" ht="12" customHeight="1" x14ac:dyDescent="0.15">
      <c r="B75" s="146"/>
      <c r="C75" s="147"/>
      <c r="D75" s="147"/>
      <c r="E75" s="148"/>
      <c r="F75" s="90"/>
      <c r="G75" s="146"/>
      <c r="H75" s="147"/>
      <c r="I75" s="147"/>
      <c r="J75" s="148"/>
      <c r="K75" s="90"/>
      <c r="L75" s="146"/>
      <c r="M75" s="147"/>
      <c r="N75" s="147"/>
      <c r="O75" s="148"/>
      <c r="P75" s="90"/>
      <c r="Q75" s="146"/>
      <c r="R75" s="147"/>
      <c r="S75" s="147"/>
      <c r="T75" s="148"/>
    </row>
    <row r="76" spans="2:20" ht="12" customHeight="1" x14ac:dyDescent="0.15">
      <c r="B76" s="146"/>
      <c r="C76" s="147"/>
      <c r="D76" s="147"/>
      <c r="E76" s="148"/>
      <c r="F76" s="90"/>
      <c r="G76" s="146"/>
      <c r="H76" s="147"/>
      <c r="I76" s="147"/>
      <c r="J76" s="148"/>
      <c r="K76" s="90"/>
      <c r="L76" s="146"/>
      <c r="M76" s="147"/>
      <c r="N76" s="147"/>
      <c r="O76" s="148"/>
      <c r="P76" s="90"/>
      <c r="Q76" s="146"/>
      <c r="R76" s="147"/>
      <c r="S76" s="147"/>
      <c r="T76" s="148"/>
    </row>
    <row r="77" spans="2:20" ht="12" customHeight="1" x14ac:dyDescent="0.15">
      <c r="B77" s="155" t="s">
        <v>1023</v>
      </c>
      <c r="C77" s="156"/>
      <c r="D77" s="156"/>
      <c r="E77" s="157"/>
      <c r="F77" s="90"/>
      <c r="G77" s="155" t="s">
        <v>1010</v>
      </c>
      <c r="H77" s="156"/>
      <c r="I77" s="156"/>
      <c r="J77" s="157"/>
      <c r="K77" s="90"/>
      <c r="L77" s="155" t="s">
        <v>993</v>
      </c>
      <c r="M77" s="156"/>
      <c r="N77" s="156"/>
      <c r="O77" s="157"/>
      <c r="P77" s="90"/>
      <c r="Q77" s="155" t="s">
        <v>993</v>
      </c>
      <c r="R77" s="156"/>
      <c r="S77" s="156"/>
      <c r="T77" s="157"/>
    </row>
    <row r="80" spans="2:20" ht="12" customHeight="1" x14ac:dyDescent="0.15">
      <c r="B80" s="2" t="s">
        <v>364</v>
      </c>
      <c r="C80" s="3" t="s">
        <v>287</v>
      </c>
      <c r="D80" s="4" t="s">
        <v>365</v>
      </c>
      <c r="E80" s="37" t="str">
        <f>E81</f>
        <v>匕首</v>
      </c>
      <c r="F80" s="90"/>
      <c r="G80" s="2" t="s">
        <v>364</v>
      </c>
      <c r="H80" s="3" t="s">
        <v>139</v>
      </c>
      <c r="I80" s="4" t="s">
        <v>365</v>
      </c>
      <c r="J80" s="37" t="str">
        <f>J81</f>
        <v>圣典</v>
      </c>
      <c r="L80" s="2" t="s">
        <v>364</v>
      </c>
      <c r="M80" s="3" t="s">
        <v>271</v>
      </c>
      <c r="N80" s="4" t="s">
        <v>365</v>
      </c>
      <c r="O80" s="37" t="str">
        <f>O81</f>
        <v>变形武器</v>
      </c>
      <c r="Q80" s="2" t="s">
        <v>364</v>
      </c>
      <c r="R80" s="3" t="s">
        <v>60</v>
      </c>
      <c r="S80" s="4" t="s">
        <v>365</v>
      </c>
      <c r="T80" s="5" t="str">
        <f>T81</f>
        <v>特殊武器</v>
      </c>
    </row>
    <row r="81" spans="2:20" ht="12" customHeight="1" x14ac:dyDescent="0.15">
      <c r="B81" s="6" t="s">
        <v>366</v>
      </c>
      <c r="C81" s="38" t="s">
        <v>367</v>
      </c>
      <c r="D81" s="38" t="s">
        <v>484</v>
      </c>
      <c r="E81" s="39" t="s">
        <v>980</v>
      </c>
      <c r="F81" s="90"/>
      <c r="G81" s="6" t="s">
        <v>366</v>
      </c>
      <c r="H81" s="38" t="s">
        <v>367</v>
      </c>
      <c r="I81" s="38" t="s">
        <v>687</v>
      </c>
      <c r="J81" s="39" t="s">
        <v>1024</v>
      </c>
      <c r="L81" s="6" t="s">
        <v>366</v>
      </c>
      <c r="M81" s="38" t="s">
        <v>367</v>
      </c>
      <c r="N81" s="38" t="s">
        <v>368</v>
      </c>
      <c r="O81" s="39" t="s">
        <v>1025</v>
      </c>
      <c r="Q81" s="6" t="s">
        <v>366</v>
      </c>
      <c r="R81" s="7" t="s">
        <v>367</v>
      </c>
      <c r="S81" s="7" t="s">
        <v>687</v>
      </c>
      <c r="T81" s="8" t="s">
        <v>1026</v>
      </c>
    </row>
    <row r="82" spans="2:20" ht="12" customHeight="1" x14ac:dyDescent="0.15">
      <c r="B82" s="6" t="s">
        <v>370</v>
      </c>
      <c r="C82" s="9" t="str">
        <f>IF(E82/10&lt;1,"",E82/10&amp;"D5")&amp;IF(E83/5&lt;1,"","+"&amp;INT(E83/5))</f>
        <v>50D5+120</v>
      </c>
      <c r="D82" s="10" t="s">
        <v>371</v>
      </c>
      <c r="E82" s="11">
        <v>500</v>
      </c>
      <c r="F82" s="90"/>
      <c r="G82" s="6" t="s">
        <v>370</v>
      </c>
      <c r="H82" s="9" t="str">
        <f>IF(J82/10&lt;1,"",J82/10&amp;"D5")&amp;IF(J83/5&lt;1,"","+"&amp;INT(J83/5))</f>
        <v>20D5+30</v>
      </c>
      <c r="I82" s="10" t="s">
        <v>371</v>
      </c>
      <c r="J82" s="11">
        <v>200</v>
      </c>
      <c r="L82" s="6" t="s">
        <v>370</v>
      </c>
      <c r="M82" s="9" t="str">
        <f>IF(O82/10&lt;1,"",O82/10&amp;"D5")&amp;IF(O83/5&lt;1,"","+"&amp;INT(O83/5))</f>
        <v>30D5+40</v>
      </c>
      <c r="N82" s="10" t="s">
        <v>371</v>
      </c>
      <c r="O82" s="11">
        <v>300</v>
      </c>
      <c r="Q82" s="6" t="s">
        <v>370</v>
      </c>
      <c r="R82" s="9" t="str">
        <f>IF(T82/10&lt;1,"",T82/10&amp;"D5")&amp;IF(T83/5&lt;1,"","+"&amp;INT(T83/5))</f>
        <v>+800</v>
      </c>
      <c r="S82" s="10" t="s">
        <v>371</v>
      </c>
      <c r="T82" s="11">
        <v>0</v>
      </c>
    </row>
    <row r="83" spans="2:20" ht="12" customHeight="1" x14ac:dyDescent="0.15">
      <c r="B83" s="6" t="s">
        <v>372</v>
      </c>
      <c r="C83" s="19" t="str">
        <f>LOOKUP(C84,{0,201,401,601,901,1201,1501;"黑色","绿色","蓝色","紫色","红色","橙色","金色"})</f>
        <v>金色</v>
      </c>
      <c r="D83" s="10" t="s">
        <v>373</v>
      </c>
      <c r="E83" s="13">
        <v>600</v>
      </c>
      <c r="F83" s="90"/>
      <c r="G83" s="6" t="s">
        <v>372</v>
      </c>
      <c r="H83" s="12" t="str">
        <f>LOOKUP(H84,{0,201,401,601,901,1201,1501;"黑色","绿色","蓝色","紫色","红色","橙色","金色"})</f>
        <v>绿色</v>
      </c>
      <c r="I83" s="10" t="s">
        <v>373</v>
      </c>
      <c r="J83" s="13">
        <v>150</v>
      </c>
      <c r="L83" s="6" t="s">
        <v>372</v>
      </c>
      <c r="M83" s="12" t="str">
        <f>LOOKUP(M84,{0,201,401,601,901,1201,1501;"黑色","绿色","蓝色","紫色","红色","橙色","金色"})</f>
        <v>橙色</v>
      </c>
      <c r="N83" s="10" t="s">
        <v>373</v>
      </c>
      <c r="O83" s="13">
        <v>200</v>
      </c>
      <c r="Q83" s="6" t="s">
        <v>372</v>
      </c>
      <c r="R83" s="12" t="str">
        <f>LOOKUP(R84,{0,201,401,601,901,1201,1501;"黑色","绿色","蓝色","紫色","红色","橙色","金色"})</f>
        <v>绿色</v>
      </c>
      <c r="S83" s="10" t="s">
        <v>373</v>
      </c>
      <c r="T83" s="13">
        <v>4000</v>
      </c>
    </row>
    <row r="84" spans="2:20" ht="12" customHeight="1" x14ac:dyDescent="0.15">
      <c r="B84" s="6" t="s">
        <v>374</v>
      </c>
      <c r="C84" s="12">
        <f>C92+E82</f>
        <v>3000</v>
      </c>
      <c r="D84" s="10" t="s">
        <v>375</v>
      </c>
      <c r="E84" s="13">
        <v>4</v>
      </c>
      <c r="F84" s="90"/>
      <c r="G84" s="6" t="s">
        <v>374</v>
      </c>
      <c r="H84" s="12">
        <f>H92+J82</f>
        <v>400</v>
      </c>
      <c r="I84" s="10" t="s">
        <v>375</v>
      </c>
      <c r="J84" s="13">
        <v>10</v>
      </c>
      <c r="L84" s="6" t="s">
        <v>374</v>
      </c>
      <c r="M84" s="12">
        <f>M92+O82</f>
        <v>1500</v>
      </c>
      <c r="N84" s="10" t="s">
        <v>375</v>
      </c>
      <c r="O84" s="13">
        <v>12</v>
      </c>
      <c r="Q84" s="6" t="s">
        <v>374</v>
      </c>
      <c r="R84" s="12">
        <f>R92+T82</f>
        <v>300</v>
      </c>
      <c r="S84" s="10" t="s">
        <v>375</v>
      </c>
      <c r="T84" s="13">
        <v>50</v>
      </c>
    </row>
    <row r="85" spans="2:20" ht="12" customHeight="1" x14ac:dyDescent="0.15">
      <c r="B85" s="14" t="s">
        <v>376</v>
      </c>
      <c r="C85" s="15">
        <f>C84*20</f>
        <v>60000</v>
      </c>
      <c r="D85" s="16" t="s">
        <v>377</v>
      </c>
      <c r="E85" s="17">
        <f>C84</f>
        <v>3000</v>
      </c>
      <c r="F85" s="90"/>
      <c r="G85" s="14" t="s">
        <v>376</v>
      </c>
      <c r="H85" s="15">
        <f>H84*20</f>
        <v>8000</v>
      </c>
      <c r="I85" s="16" t="s">
        <v>377</v>
      </c>
      <c r="J85" s="17">
        <f>H84</f>
        <v>400</v>
      </c>
      <c r="L85" s="14" t="s">
        <v>376</v>
      </c>
      <c r="M85" s="15">
        <f>M84*20</f>
        <v>30000</v>
      </c>
      <c r="N85" s="16" t="s">
        <v>377</v>
      </c>
      <c r="O85" s="17">
        <f>M84</f>
        <v>1500</v>
      </c>
      <c r="Q85" s="14" t="s">
        <v>376</v>
      </c>
      <c r="R85" s="15">
        <f>R84*20</f>
        <v>6000</v>
      </c>
      <c r="S85" s="16" t="s">
        <v>377</v>
      </c>
      <c r="T85" s="17">
        <f>R84</f>
        <v>300</v>
      </c>
    </row>
    <row r="86" spans="2:20" ht="12" customHeight="1" x14ac:dyDescent="0.15">
      <c r="B86" s="136" t="s">
        <v>1027</v>
      </c>
      <c r="C86" s="137"/>
      <c r="D86" s="140" t="s">
        <v>1028</v>
      </c>
      <c r="E86" s="141"/>
      <c r="F86" s="90"/>
      <c r="G86" s="136" t="s">
        <v>1029</v>
      </c>
      <c r="H86" s="137"/>
      <c r="I86" s="140" t="s">
        <v>1030</v>
      </c>
      <c r="J86" s="141"/>
      <c r="L86" s="136" t="s">
        <v>1031</v>
      </c>
      <c r="M86" s="137"/>
      <c r="N86" s="140" t="s">
        <v>1032</v>
      </c>
      <c r="O86" s="141"/>
      <c r="Q86" s="136" t="s">
        <v>1033</v>
      </c>
      <c r="R86" s="137"/>
      <c r="S86" s="140" t="s">
        <v>1034</v>
      </c>
      <c r="T86" s="141"/>
    </row>
    <row r="87" spans="2:20" ht="12" customHeight="1" x14ac:dyDescent="0.15">
      <c r="B87" s="136"/>
      <c r="C87" s="137"/>
      <c r="D87" s="140"/>
      <c r="E87" s="141"/>
      <c r="F87" s="90"/>
      <c r="G87" s="136"/>
      <c r="H87" s="137"/>
      <c r="I87" s="140"/>
      <c r="J87" s="141"/>
      <c r="L87" s="136"/>
      <c r="M87" s="137"/>
      <c r="N87" s="140"/>
      <c r="O87" s="141"/>
      <c r="Q87" s="136"/>
      <c r="R87" s="137"/>
      <c r="S87" s="140"/>
      <c r="T87" s="141"/>
    </row>
    <row r="88" spans="2:20" ht="12" customHeight="1" x14ac:dyDescent="0.15">
      <c r="B88" s="136"/>
      <c r="C88" s="137"/>
      <c r="D88" s="140"/>
      <c r="E88" s="141"/>
      <c r="F88" s="90"/>
      <c r="G88" s="136"/>
      <c r="H88" s="137"/>
      <c r="I88" s="140"/>
      <c r="J88" s="141"/>
      <c r="L88" s="136"/>
      <c r="M88" s="137"/>
      <c r="N88" s="140"/>
      <c r="O88" s="141"/>
      <c r="Q88" s="136"/>
      <c r="R88" s="137"/>
      <c r="S88" s="140"/>
      <c r="T88" s="141"/>
    </row>
    <row r="89" spans="2:20" ht="12" customHeight="1" x14ac:dyDescent="0.15">
      <c r="B89" s="136"/>
      <c r="C89" s="137"/>
      <c r="D89" s="140"/>
      <c r="E89" s="141"/>
      <c r="F89" s="90"/>
      <c r="G89" s="136"/>
      <c r="H89" s="137"/>
      <c r="I89" s="140"/>
      <c r="J89" s="141"/>
      <c r="L89" s="136"/>
      <c r="M89" s="137"/>
      <c r="N89" s="140"/>
      <c r="O89" s="141"/>
      <c r="Q89" s="136"/>
      <c r="R89" s="137"/>
      <c r="S89" s="140"/>
      <c r="T89" s="141"/>
    </row>
    <row r="90" spans="2:20" ht="12" customHeight="1" x14ac:dyDescent="0.15">
      <c r="B90" s="136"/>
      <c r="C90" s="137"/>
      <c r="D90" s="140"/>
      <c r="E90" s="141"/>
      <c r="F90" s="90"/>
      <c r="G90" s="136"/>
      <c r="H90" s="137"/>
      <c r="I90" s="140"/>
      <c r="J90" s="141"/>
      <c r="L90" s="136"/>
      <c r="M90" s="137"/>
      <c r="N90" s="140"/>
      <c r="O90" s="141"/>
      <c r="Q90" s="136"/>
      <c r="R90" s="137"/>
      <c r="S90" s="140"/>
      <c r="T90" s="141"/>
    </row>
    <row r="91" spans="2:20" ht="12" customHeight="1" x14ac:dyDescent="0.15">
      <c r="B91" s="138"/>
      <c r="C91" s="139"/>
      <c r="D91" s="140"/>
      <c r="E91" s="141"/>
      <c r="F91" s="90"/>
      <c r="G91" s="138"/>
      <c r="H91" s="139"/>
      <c r="I91" s="140"/>
      <c r="J91" s="141"/>
      <c r="L91" s="138"/>
      <c r="M91" s="139"/>
      <c r="N91" s="140"/>
      <c r="O91" s="141"/>
      <c r="Q91" s="138"/>
      <c r="R91" s="139"/>
      <c r="S91" s="140"/>
      <c r="T91" s="141"/>
    </row>
    <row r="92" spans="2:20" ht="12" customHeight="1" x14ac:dyDescent="0.15">
      <c r="B92" s="14" t="s">
        <v>386</v>
      </c>
      <c r="C92" s="18">
        <v>2500</v>
      </c>
      <c r="D92" s="139"/>
      <c r="E92" s="142"/>
      <c r="F92" s="90"/>
      <c r="G92" s="14" t="s">
        <v>386</v>
      </c>
      <c r="H92" s="18">
        <v>200</v>
      </c>
      <c r="I92" s="139"/>
      <c r="J92" s="142"/>
      <c r="L92" s="14" t="s">
        <v>386</v>
      </c>
      <c r="M92" s="18">
        <v>1200</v>
      </c>
      <c r="N92" s="139"/>
      <c r="O92" s="142"/>
      <c r="Q92" s="14" t="s">
        <v>386</v>
      </c>
      <c r="R92" s="18">
        <v>300</v>
      </c>
      <c r="S92" s="139"/>
      <c r="T92" s="142"/>
    </row>
    <row r="93" spans="2:20" ht="12" customHeight="1" x14ac:dyDescent="0.15">
      <c r="B93" s="143" t="s">
        <v>1035</v>
      </c>
      <c r="C93" s="144"/>
      <c r="D93" s="144"/>
      <c r="E93" s="145"/>
      <c r="F93" s="90"/>
      <c r="G93" s="143" t="s">
        <v>1036</v>
      </c>
      <c r="H93" s="144"/>
      <c r="I93" s="144"/>
      <c r="J93" s="145"/>
      <c r="L93" s="143"/>
      <c r="M93" s="144"/>
      <c r="N93" s="144"/>
      <c r="O93" s="145"/>
      <c r="Q93" s="143" t="s">
        <v>1037</v>
      </c>
      <c r="R93" s="144"/>
      <c r="S93" s="144"/>
      <c r="T93" s="145"/>
    </row>
    <row r="94" spans="2:20" ht="12" customHeight="1" x14ac:dyDescent="0.15">
      <c r="B94" s="146"/>
      <c r="C94" s="147"/>
      <c r="D94" s="147"/>
      <c r="E94" s="148"/>
      <c r="F94" s="90"/>
      <c r="G94" s="146"/>
      <c r="H94" s="147"/>
      <c r="I94" s="147"/>
      <c r="J94" s="148"/>
      <c r="L94" s="146"/>
      <c r="M94" s="147"/>
      <c r="N94" s="147"/>
      <c r="O94" s="148"/>
      <c r="Q94" s="146"/>
      <c r="R94" s="147"/>
      <c r="S94" s="147"/>
      <c r="T94" s="148"/>
    </row>
    <row r="95" spans="2:20" ht="12" customHeight="1" x14ac:dyDescent="0.15">
      <c r="B95" s="146"/>
      <c r="C95" s="147"/>
      <c r="D95" s="147"/>
      <c r="E95" s="148"/>
      <c r="F95" s="90"/>
      <c r="G95" s="146"/>
      <c r="H95" s="147"/>
      <c r="I95" s="147"/>
      <c r="J95" s="148"/>
      <c r="L95" s="146"/>
      <c r="M95" s="147"/>
      <c r="N95" s="147"/>
      <c r="O95" s="148"/>
      <c r="Q95" s="146"/>
      <c r="R95" s="147"/>
      <c r="S95" s="147"/>
      <c r="T95" s="148"/>
    </row>
    <row r="96" spans="2:20" ht="12" customHeight="1" x14ac:dyDescent="0.15">
      <c r="B96" s="146"/>
      <c r="C96" s="147"/>
      <c r="D96" s="147"/>
      <c r="E96" s="148"/>
      <c r="F96" s="90"/>
      <c r="G96" s="146"/>
      <c r="H96" s="147"/>
      <c r="I96" s="147"/>
      <c r="J96" s="148"/>
      <c r="L96" s="146"/>
      <c r="M96" s="147"/>
      <c r="N96" s="147"/>
      <c r="O96" s="148"/>
      <c r="Q96" s="146"/>
      <c r="R96" s="147"/>
      <c r="S96" s="147"/>
      <c r="T96" s="148"/>
    </row>
    <row r="97" spans="2:20" ht="12" customHeight="1" x14ac:dyDescent="0.15">
      <c r="B97" s="146"/>
      <c r="C97" s="147"/>
      <c r="D97" s="147"/>
      <c r="E97" s="148"/>
      <c r="F97" s="90"/>
      <c r="G97" s="146"/>
      <c r="H97" s="147"/>
      <c r="I97" s="147"/>
      <c r="J97" s="148"/>
      <c r="L97" s="146"/>
      <c r="M97" s="147"/>
      <c r="N97" s="147"/>
      <c r="O97" s="148"/>
      <c r="Q97" s="146"/>
      <c r="R97" s="147"/>
      <c r="S97" s="147"/>
      <c r="T97" s="148"/>
    </row>
    <row r="98" spans="2:20" ht="12" customHeight="1" x14ac:dyDescent="0.15">
      <c r="B98" s="146"/>
      <c r="C98" s="147"/>
      <c r="D98" s="147"/>
      <c r="E98" s="148"/>
      <c r="F98" s="90"/>
      <c r="G98" s="146"/>
      <c r="H98" s="147"/>
      <c r="I98" s="147"/>
      <c r="J98" s="148"/>
      <c r="L98" s="146"/>
      <c r="M98" s="147"/>
      <c r="N98" s="147"/>
      <c r="O98" s="148"/>
      <c r="Q98" s="146"/>
      <c r="R98" s="147"/>
      <c r="S98" s="147"/>
      <c r="T98" s="148"/>
    </row>
    <row r="99" spans="2:20" ht="12" customHeight="1" x14ac:dyDescent="0.15">
      <c r="B99" s="146"/>
      <c r="C99" s="147"/>
      <c r="D99" s="147"/>
      <c r="E99" s="148"/>
      <c r="F99" s="90"/>
      <c r="G99" s="146"/>
      <c r="H99" s="147"/>
      <c r="I99" s="147"/>
      <c r="J99" s="148"/>
      <c r="L99" s="146"/>
      <c r="M99" s="147"/>
      <c r="N99" s="147"/>
      <c r="O99" s="148"/>
      <c r="Q99" s="146"/>
      <c r="R99" s="147"/>
      <c r="S99" s="147"/>
      <c r="T99" s="148"/>
    </row>
    <row r="100" spans="2:20" ht="12" customHeight="1" x14ac:dyDescent="0.15">
      <c r="B100" s="146"/>
      <c r="C100" s="147"/>
      <c r="D100" s="147"/>
      <c r="E100" s="148"/>
      <c r="F100" s="90"/>
      <c r="G100" s="146"/>
      <c r="H100" s="147"/>
      <c r="I100" s="147"/>
      <c r="J100" s="148"/>
      <c r="L100" s="146"/>
      <c r="M100" s="147"/>
      <c r="N100" s="147"/>
      <c r="O100" s="148"/>
      <c r="Q100" s="146"/>
      <c r="R100" s="147"/>
      <c r="S100" s="147"/>
      <c r="T100" s="148"/>
    </row>
    <row r="101" spans="2:20" ht="12" customHeight="1" x14ac:dyDescent="0.15">
      <c r="B101" s="146"/>
      <c r="C101" s="147"/>
      <c r="D101" s="147"/>
      <c r="E101" s="148"/>
      <c r="F101" s="90"/>
      <c r="G101" s="146"/>
      <c r="H101" s="147"/>
      <c r="I101" s="147"/>
      <c r="J101" s="148"/>
      <c r="L101" s="146"/>
      <c r="M101" s="147"/>
      <c r="N101" s="147"/>
      <c r="O101" s="148"/>
      <c r="Q101" s="146"/>
      <c r="R101" s="147"/>
      <c r="S101" s="147"/>
      <c r="T101" s="148"/>
    </row>
    <row r="102" spans="2:20" ht="12" customHeight="1" x14ac:dyDescent="0.15">
      <c r="B102" s="146"/>
      <c r="C102" s="147"/>
      <c r="D102" s="147"/>
      <c r="E102" s="148"/>
      <c r="F102" s="90"/>
      <c r="G102" s="146"/>
      <c r="H102" s="147"/>
      <c r="I102" s="147"/>
      <c r="J102" s="148"/>
      <c r="L102" s="146"/>
      <c r="M102" s="147"/>
      <c r="N102" s="147"/>
      <c r="O102" s="148"/>
      <c r="Q102" s="146"/>
      <c r="R102" s="147"/>
      <c r="S102" s="147"/>
      <c r="T102" s="148"/>
    </row>
    <row r="103" spans="2:20" ht="12" customHeight="1" x14ac:dyDescent="0.15">
      <c r="B103" s="155" t="s">
        <v>403</v>
      </c>
      <c r="C103" s="156"/>
      <c r="D103" s="156"/>
      <c r="E103" s="157"/>
      <c r="F103" s="90"/>
      <c r="G103" s="155" t="s">
        <v>795</v>
      </c>
      <c r="H103" s="156"/>
      <c r="I103" s="156"/>
      <c r="J103" s="157"/>
      <c r="L103" s="155" t="s">
        <v>1038</v>
      </c>
      <c r="M103" s="156"/>
      <c r="N103" s="156"/>
      <c r="O103" s="157"/>
      <c r="Q103" s="155" t="s">
        <v>481</v>
      </c>
      <c r="R103" s="156"/>
      <c r="S103" s="156"/>
      <c r="T103" s="157"/>
    </row>
    <row r="106" spans="2:20" ht="12" customHeight="1" x14ac:dyDescent="0.15">
      <c r="B106" s="2" t="s">
        <v>364</v>
      </c>
      <c r="C106" s="3" t="s">
        <v>188</v>
      </c>
      <c r="D106" s="4" t="s">
        <v>365</v>
      </c>
      <c r="E106" s="5" t="str">
        <f>E107</f>
        <v>电锯</v>
      </c>
      <c r="G106" s="2" t="s">
        <v>364</v>
      </c>
      <c r="H106" s="3" t="s">
        <v>264</v>
      </c>
      <c r="I106" s="4" t="s">
        <v>365</v>
      </c>
      <c r="J106" s="5" t="str">
        <f>J107</f>
        <v>匕首</v>
      </c>
      <c r="L106" s="20" t="s">
        <v>364</v>
      </c>
      <c r="M106" s="21" t="s">
        <v>210</v>
      </c>
      <c r="N106" s="22" t="s">
        <v>365</v>
      </c>
      <c r="O106" s="5" t="str">
        <f>O107</f>
        <v>三节棍</v>
      </c>
      <c r="Q106" s="20" t="s">
        <v>364</v>
      </c>
      <c r="R106" s="21" t="s">
        <v>220</v>
      </c>
      <c r="S106" s="22" t="s">
        <v>365</v>
      </c>
      <c r="T106" s="5" t="str">
        <f>T107</f>
        <v>长鞭</v>
      </c>
    </row>
    <row r="107" spans="2:20" ht="12" customHeight="1" x14ac:dyDescent="0.15">
      <c r="B107" s="6" t="s">
        <v>366</v>
      </c>
      <c r="C107" s="7" t="s">
        <v>367</v>
      </c>
      <c r="D107" s="7" t="s">
        <v>484</v>
      </c>
      <c r="E107" s="8" t="s">
        <v>1039</v>
      </c>
      <c r="G107" s="6" t="s">
        <v>366</v>
      </c>
      <c r="H107" s="7" t="s">
        <v>367</v>
      </c>
      <c r="I107" s="7" t="s">
        <v>484</v>
      </c>
      <c r="J107" s="8" t="s">
        <v>980</v>
      </c>
      <c r="L107" s="24" t="s">
        <v>366</v>
      </c>
      <c r="M107" s="7" t="s">
        <v>367</v>
      </c>
      <c r="N107" s="7" t="s">
        <v>423</v>
      </c>
      <c r="O107" s="8" t="s">
        <v>1040</v>
      </c>
      <c r="Q107" s="24" t="s">
        <v>366</v>
      </c>
      <c r="R107" s="7" t="s">
        <v>367</v>
      </c>
      <c r="S107" s="7" t="s">
        <v>484</v>
      </c>
      <c r="T107" s="8" t="s">
        <v>998</v>
      </c>
    </row>
    <row r="108" spans="2:20" ht="12" customHeight="1" x14ac:dyDescent="0.15">
      <c r="B108" s="6" t="s">
        <v>370</v>
      </c>
      <c r="C108" s="9" t="str">
        <f>IF(E108/10&lt;1,"",E108/10&amp;"D5")&amp;IF(E109/5&lt;1,"","+"&amp;INT(E109/5))</f>
        <v>20D5+40</v>
      </c>
      <c r="D108" s="10" t="s">
        <v>371</v>
      </c>
      <c r="E108" s="11">
        <v>200</v>
      </c>
      <c r="G108" s="6" t="s">
        <v>370</v>
      </c>
      <c r="H108" s="9" t="str">
        <f>IF(J108/10&lt;1,"",J108/10&amp;"D5")&amp;IF(J109/5&lt;1,"","+"&amp;INT(J109/5))</f>
        <v>30D5+1</v>
      </c>
      <c r="I108" s="10" t="s">
        <v>371</v>
      </c>
      <c r="J108" s="11">
        <v>300</v>
      </c>
      <c r="L108" s="24" t="s">
        <v>370</v>
      </c>
      <c r="M108" s="25" t="str">
        <f>IF(O108/10&lt;1,"",O108/10&amp;"D5")&amp;IF(O109/5&lt;1,"","+"&amp;INT(O109/5))</f>
        <v>10D5+4</v>
      </c>
      <c r="N108" s="26" t="s">
        <v>371</v>
      </c>
      <c r="O108" s="27">
        <v>100</v>
      </c>
      <c r="Q108" s="24" t="s">
        <v>370</v>
      </c>
      <c r="R108" s="25" t="str">
        <f>IF(T108/10&lt;1,"",T108/10&amp;"D5")&amp;IF(T109/5&lt;1,"","+"&amp;INT(T109/5))</f>
        <v>10D5+5</v>
      </c>
      <c r="S108" s="26" t="s">
        <v>371</v>
      </c>
      <c r="T108" s="27">
        <v>100</v>
      </c>
    </row>
    <row r="109" spans="2:20" ht="12" customHeight="1" x14ac:dyDescent="0.15">
      <c r="B109" s="6" t="s">
        <v>372</v>
      </c>
      <c r="C109" s="12" t="str">
        <f>LOOKUP(C110,{0,201,401,601,901,1201,1501;"黑色","绿色","蓝色","紫色","红色","橙色","金色"})</f>
        <v>蓝色</v>
      </c>
      <c r="D109" s="10" t="s">
        <v>373</v>
      </c>
      <c r="E109" s="13">
        <v>200</v>
      </c>
      <c r="G109" s="6" t="s">
        <v>372</v>
      </c>
      <c r="H109" s="12" t="str">
        <f>LOOKUP(H110,{0,201,401,601,901,1201,1501;"黑色","绿色","蓝色","紫色","红色","橙色","金色"})</f>
        <v>橙色</v>
      </c>
      <c r="I109" s="10" t="s">
        <v>373</v>
      </c>
      <c r="J109" s="13">
        <v>5</v>
      </c>
      <c r="L109" s="24" t="s">
        <v>372</v>
      </c>
      <c r="M109" s="29" t="str">
        <f>LOOKUP(M110,{0,201,401,601,901,1201,1501;"黑色","绿色","蓝色","紫色","红色","橙色","金色"})</f>
        <v>蓝色</v>
      </c>
      <c r="N109" s="26" t="s">
        <v>373</v>
      </c>
      <c r="O109" s="28">
        <v>20</v>
      </c>
      <c r="Q109" s="24" t="s">
        <v>372</v>
      </c>
      <c r="R109" s="29" t="str">
        <f>LOOKUP(R110,{0,201,401,601,901,1201,1501;"黑色","绿色","蓝色","紫色","红色","橙色","金色"})</f>
        <v>蓝色</v>
      </c>
      <c r="S109" s="26" t="s">
        <v>373</v>
      </c>
      <c r="T109" s="28">
        <v>25</v>
      </c>
    </row>
    <row r="110" spans="2:20" ht="12" customHeight="1" x14ac:dyDescent="0.15">
      <c r="B110" s="6" t="s">
        <v>374</v>
      </c>
      <c r="C110" s="12">
        <f>C118+E108</f>
        <v>500</v>
      </c>
      <c r="D110" s="10" t="s">
        <v>375</v>
      </c>
      <c r="E110" s="13">
        <v>50</v>
      </c>
      <c r="G110" s="6" t="s">
        <v>374</v>
      </c>
      <c r="H110" s="12">
        <f>H118+J108</f>
        <v>1300</v>
      </c>
      <c r="I110" s="10" t="s">
        <v>375</v>
      </c>
      <c r="J110" s="13">
        <v>3</v>
      </c>
      <c r="L110" s="24" t="s">
        <v>374</v>
      </c>
      <c r="M110" s="19">
        <f>M118+O108</f>
        <v>600</v>
      </c>
      <c r="N110" s="26" t="s">
        <v>375</v>
      </c>
      <c r="O110" s="28">
        <v>12</v>
      </c>
      <c r="Q110" s="24" t="s">
        <v>374</v>
      </c>
      <c r="R110" s="19">
        <f>R118+T108</f>
        <v>600</v>
      </c>
      <c r="S110" s="26" t="s">
        <v>375</v>
      </c>
      <c r="T110" s="28">
        <v>8</v>
      </c>
    </row>
    <row r="111" spans="2:20" ht="12" customHeight="1" x14ac:dyDescent="0.15">
      <c r="B111" s="14" t="s">
        <v>376</v>
      </c>
      <c r="C111" s="15">
        <f>C110*20</f>
        <v>10000</v>
      </c>
      <c r="D111" s="16" t="s">
        <v>377</v>
      </c>
      <c r="E111" s="17">
        <f>C110</f>
        <v>500</v>
      </c>
      <c r="G111" s="14" t="s">
        <v>376</v>
      </c>
      <c r="H111" s="15">
        <f>H110*20</f>
        <v>26000</v>
      </c>
      <c r="I111" s="16" t="s">
        <v>377</v>
      </c>
      <c r="J111" s="17">
        <f>H110</f>
        <v>1300</v>
      </c>
      <c r="L111" s="30" t="s">
        <v>376</v>
      </c>
      <c r="M111" s="31">
        <f>M110*20</f>
        <v>12000</v>
      </c>
      <c r="N111" s="32" t="s">
        <v>377</v>
      </c>
      <c r="O111" s="33">
        <f>M110</f>
        <v>600</v>
      </c>
      <c r="Q111" s="30" t="s">
        <v>376</v>
      </c>
      <c r="R111" s="31">
        <f>R110*20</f>
        <v>12000</v>
      </c>
      <c r="S111" s="32" t="s">
        <v>377</v>
      </c>
      <c r="T111" s="33">
        <f>R110</f>
        <v>600</v>
      </c>
    </row>
    <row r="112" spans="2:20" ht="12" customHeight="1" x14ac:dyDescent="0.15">
      <c r="B112" s="136" t="s">
        <v>1041</v>
      </c>
      <c r="C112" s="137"/>
      <c r="D112" s="140" t="s">
        <v>1042</v>
      </c>
      <c r="E112" s="141"/>
      <c r="G112" s="136" t="s">
        <v>1043</v>
      </c>
      <c r="H112" s="137"/>
      <c r="I112" s="140" t="s">
        <v>1044</v>
      </c>
      <c r="J112" s="141"/>
      <c r="L112" s="136" t="s">
        <v>1045</v>
      </c>
      <c r="M112" s="140"/>
      <c r="N112" s="140" t="s">
        <v>1046</v>
      </c>
      <c r="O112" s="141"/>
      <c r="Q112" s="136" t="s">
        <v>1047</v>
      </c>
      <c r="R112" s="140"/>
      <c r="S112" s="140" t="s">
        <v>1048</v>
      </c>
      <c r="T112" s="141"/>
    </row>
    <row r="113" spans="2:20" ht="12" customHeight="1" x14ac:dyDescent="0.15">
      <c r="B113" s="136"/>
      <c r="C113" s="137"/>
      <c r="D113" s="140"/>
      <c r="E113" s="141"/>
      <c r="G113" s="136"/>
      <c r="H113" s="137"/>
      <c r="I113" s="140"/>
      <c r="J113" s="141"/>
      <c r="L113" s="136"/>
      <c r="M113" s="140"/>
      <c r="N113" s="140"/>
      <c r="O113" s="141"/>
      <c r="Q113" s="136"/>
      <c r="R113" s="140"/>
      <c r="S113" s="140"/>
      <c r="T113" s="141"/>
    </row>
    <row r="114" spans="2:20" ht="12" customHeight="1" x14ac:dyDescent="0.15">
      <c r="B114" s="136"/>
      <c r="C114" s="137"/>
      <c r="D114" s="140"/>
      <c r="E114" s="141"/>
      <c r="G114" s="136"/>
      <c r="H114" s="137"/>
      <c r="I114" s="140"/>
      <c r="J114" s="141"/>
      <c r="L114" s="136"/>
      <c r="M114" s="140"/>
      <c r="N114" s="140"/>
      <c r="O114" s="141"/>
      <c r="Q114" s="136"/>
      <c r="R114" s="140"/>
      <c r="S114" s="140"/>
      <c r="T114" s="141"/>
    </row>
    <row r="115" spans="2:20" ht="12" customHeight="1" x14ac:dyDescent="0.15">
      <c r="B115" s="136"/>
      <c r="C115" s="137"/>
      <c r="D115" s="140"/>
      <c r="E115" s="141"/>
      <c r="G115" s="136"/>
      <c r="H115" s="137"/>
      <c r="I115" s="140"/>
      <c r="J115" s="141"/>
      <c r="L115" s="136"/>
      <c r="M115" s="140"/>
      <c r="N115" s="140"/>
      <c r="O115" s="141"/>
      <c r="Q115" s="136"/>
      <c r="R115" s="140"/>
      <c r="S115" s="140"/>
      <c r="T115" s="141"/>
    </row>
    <row r="116" spans="2:20" ht="12" customHeight="1" x14ac:dyDescent="0.15">
      <c r="B116" s="136"/>
      <c r="C116" s="137"/>
      <c r="D116" s="140"/>
      <c r="E116" s="141"/>
      <c r="G116" s="136"/>
      <c r="H116" s="137"/>
      <c r="I116" s="140"/>
      <c r="J116" s="141"/>
      <c r="L116" s="136"/>
      <c r="M116" s="140"/>
      <c r="N116" s="140"/>
      <c r="O116" s="141"/>
      <c r="Q116" s="136"/>
      <c r="R116" s="140"/>
      <c r="S116" s="140"/>
      <c r="T116" s="141"/>
    </row>
    <row r="117" spans="2:20" ht="12" customHeight="1" x14ac:dyDescent="0.15">
      <c r="B117" s="138"/>
      <c r="C117" s="139"/>
      <c r="D117" s="140"/>
      <c r="E117" s="141"/>
      <c r="G117" s="138"/>
      <c r="H117" s="139"/>
      <c r="I117" s="140"/>
      <c r="J117" s="141"/>
      <c r="L117" s="138"/>
      <c r="M117" s="139"/>
      <c r="N117" s="140"/>
      <c r="O117" s="141"/>
      <c r="Q117" s="138"/>
      <c r="R117" s="139"/>
      <c r="S117" s="140"/>
      <c r="T117" s="141"/>
    </row>
    <row r="118" spans="2:20" ht="12" customHeight="1" x14ac:dyDescent="0.15">
      <c r="B118" s="14" t="s">
        <v>386</v>
      </c>
      <c r="C118" s="18">
        <v>300</v>
      </c>
      <c r="D118" s="139"/>
      <c r="E118" s="142"/>
      <c r="G118" s="14" t="s">
        <v>386</v>
      </c>
      <c r="H118" s="18">
        <v>1000</v>
      </c>
      <c r="I118" s="139"/>
      <c r="J118" s="142"/>
      <c r="L118" s="30" t="s">
        <v>386</v>
      </c>
      <c r="M118" s="34">
        <v>500</v>
      </c>
      <c r="N118" s="139"/>
      <c r="O118" s="142"/>
      <c r="Q118" s="30" t="s">
        <v>386</v>
      </c>
      <c r="R118" s="34">
        <v>500</v>
      </c>
      <c r="S118" s="139"/>
      <c r="T118" s="142"/>
    </row>
    <row r="119" spans="2:20" ht="12" customHeight="1" x14ac:dyDescent="0.15">
      <c r="B119" s="143" t="s">
        <v>1049</v>
      </c>
      <c r="C119" s="144"/>
      <c r="D119" s="144"/>
      <c r="E119" s="145"/>
      <c r="G119" s="143" t="s">
        <v>1050</v>
      </c>
      <c r="H119" s="144"/>
      <c r="I119" s="144"/>
      <c r="J119" s="145"/>
      <c r="L119" s="143" t="s">
        <v>1051</v>
      </c>
      <c r="M119" s="144"/>
      <c r="N119" s="144"/>
      <c r="O119" s="145"/>
      <c r="Q119" s="143" t="s">
        <v>479</v>
      </c>
      <c r="R119" s="144"/>
      <c r="S119" s="144"/>
      <c r="T119" s="145"/>
    </row>
    <row r="120" spans="2:20" ht="12" customHeight="1" x14ac:dyDescent="0.15">
      <c r="B120" s="146"/>
      <c r="C120" s="147"/>
      <c r="D120" s="147"/>
      <c r="E120" s="148"/>
      <c r="G120" s="146"/>
      <c r="H120" s="147"/>
      <c r="I120" s="147"/>
      <c r="J120" s="148"/>
      <c r="L120" s="146"/>
      <c r="M120" s="147"/>
      <c r="N120" s="147"/>
      <c r="O120" s="148"/>
      <c r="Q120" s="146"/>
      <c r="R120" s="147"/>
      <c r="S120" s="147"/>
      <c r="T120" s="148"/>
    </row>
    <row r="121" spans="2:20" ht="12" customHeight="1" x14ac:dyDescent="0.15">
      <c r="B121" s="146"/>
      <c r="C121" s="147"/>
      <c r="D121" s="147"/>
      <c r="E121" s="148"/>
      <c r="G121" s="146"/>
      <c r="H121" s="147"/>
      <c r="I121" s="147"/>
      <c r="J121" s="148"/>
      <c r="L121" s="146"/>
      <c r="M121" s="147"/>
      <c r="N121" s="147"/>
      <c r="O121" s="148"/>
      <c r="Q121" s="146"/>
      <c r="R121" s="147"/>
      <c r="S121" s="147"/>
      <c r="T121" s="148"/>
    </row>
    <row r="122" spans="2:20" ht="12" customHeight="1" x14ac:dyDescent="0.15">
      <c r="B122" s="146"/>
      <c r="C122" s="147"/>
      <c r="D122" s="147"/>
      <c r="E122" s="148"/>
      <c r="G122" s="146"/>
      <c r="H122" s="147"/>
      <c r="I122" s="147"/>
      <c r="J122" s="148"/>
      <c r="L122" s="146"/>
      <c r="M122" s="147"/>
      <c r="N122" s="147"/>
      <c r="O122" s="148"/>
      <c r="Q122" s="146"/>
      <c r="R122" s="147"/>
      <c r="S122" s="147"/>
      <c r="T122" s="148"/>
    </row>
    <row r="123" spans="2:20" ht="12" customHeight="1" x14ac:dyDescent="0.15">
      <c r="B123" s="146"/>
      <c r="C123" s="147"/>
      <c r="D123" s="147"/>
      <c r="E123" s="148"/>
      <c r="G123" s="146"/>
      <c r="H123" s="147"/>
      <c r="I123" s="147"/>
      <c r="J123" s="148"/>
      <c r="L123" s="146"/>
      <c r="M123" s="147"/>
      <c r="N123" s="147"/>
      <c r="O123" s="148"/>
      <c r="Q123" s="146"/>
      <c r="R123" s="147"/>
      <c r="S123" s="147"/>
      <c r="T123" s="148"/>
    </row>
    <row r="124" spans="2:20" ht="12" customHeight="1" x14ac:dyDescent="0.15">
      <c r="B124" s="146"/>
      <c r="C124" s="147"/>
      <c r="D124" s="147"/>
      <c r="E124" s="148"/>
      <c r="G124" s="146"/>
      <c r="H124" s="147"/>
      <c r="I124" s="147"/>
      <c r="J124" s="148"/>
      <c r="L124" s="146"/>
      <c r="M124" s="147"/>
      <c r="N124" s="147"/>
      <c r="O124" s="148"/>
      <c r="Q124" s="146"/>
      <c r="R124" s="147"/>
      <c r="S124" s="147"/>
      <c r="T124" s="148"/>
    </row>
    <row r="125" spans="2:20" ht="12" customHeight="1" x14ac:dyDescent="0.15">
      <c r="B125" s="146"/>
      <c r="C125" s="147"/>
      <c r="D125" s="147"/>
      <c r="E125" s="148"/>
      <c r="G125" s="146"/>
      <c r="H125" s="147"/>
      <c r="I125" s="147"/>
      <c r="J125" s="148"/>
      <c r="L125" s="146"/>
      <c r="M125" s="147"/>
      <c r="N125" s="147"/>
      <c r="O125" s="148"/>
      <c r="Q125" s="146"/>
      <c r="R125" s="147"/>
      <c r="S125" s="147"/>
      <c r="T125" s="148"/>
    </row>
    <row r="126" spans="2:20" ht="12" customHeight="1" x14ac:dyDescent="0.15">
      <c r="B126" s="146"/>
      <c r="C126" s="147"/>
      <c r="D126" s="147"/>
      <c r="E126" s="148"/>
      <c r="G126" s="146"/>
      <c r="H126" s="147"/>
      <c r="I126" s="147"/>
      <c r="J126" s="148"/>
      <c r="L126" s="146"/>
      <c r="M126" s="147"/>
      <c r="N126" s="147"/>
      <c r="O126" s="148"/>
      <c r="Q126" s="146"/>
      <c r="R126" s="147"/>
      <c r="S126" s="147"/>
      <c r="T126" s="148"/>
    </row>
    <row r="127" spans="2:20" ht="12" customHeight="1" x14ac:dyDescent="0.15">
      <c r="B127" s="146"/>
      <c r="C127" s="147"/>
      <c r="D127" s="147"/>
      <c r="E127" s="148"/>
      <c r="G127" s="146"/>
      <c r="H127" s="147"/>
      <c r="I127" s="147"/>
      <c r="J127" s="148"/>
      <c r="L127" s="146"/>
      <c r="M127" s="147"/>
      <c r="N127" s="147"/>
      <c r="O127" s="148"/>
      <c r="Q127" s="146"/>
      <c r="R127" s="147"/>
      <c r="S127" s="147"/>
      <c r="T127" s="148"/>
    </row>
    <row r="128" spans="2:20" ht="12" customHeight="1" x14ac:dyDescent="0.15">
      <c r="B128" s="146"/>
      <c r="C128" s="147"/>
      <c r="D128" s="147"/>
      <c r="E128" s="148"/>
      <c r="G128" s="146"/>
      <c r="H128" s="147"/>
      <c r="I128" s="147"/>
      <c r="J128" s="148"/>
      <c r="L128" s="146"/>
      <c r="M128" s="147"/>
      <c r="N128" s="147"/>
      <c r="O128" s="148"/>
      <c r="Q128" s="146"/>
      <c r="R128" s="147"/>
      <c r="S128" s="147"/>
      <c r="T128" s="148"/>
    </row>
    <row r="129" spans="2:20" ht="12" customHeight="1" x14ac:dyDescent="0.15">
      <c r="B129" s="155" t="s">
        <v>1052</v>
      </c>
      <c r="C129" s="156"/>
      <c r="D129" s="156"/>
      <c r="E129" s="157"/>
      <c r="G129" s="155" t="s">
        <v>1053</v>
      </c>
      <c r="H129" s="156"/>
      <c r="I129" s="156"/>
      <c r="J129" s="157"/>
      <c r="L129" s="155" t="s">
        <v>538</v>
      </c>
      <c r="M129" s="156"/>
      <c r="N129" s="156"/>
      <c r="O129" s="157"/>
      <c r="Q129" s="155" t="s">
        <v>538</v>
      </c>
      <c r="R129" s="156"/>
      <c r="S129" s="156"/>
      <c r="T129" s="157"/>
    </row>
    <row r="132" spans="2:20" ht="12" customHeight="1" x14ac:dyDescent="0.15">
      <c r="B132" s="20" t="s">
        <v>364</v>
      </c>
      <c r="C132" s="21" t="s">
        <v>256</v>
      </c>
      <c r="D132" s="22" t="s">
        <v>365</v>
      </c>
      <c r="E132" s="5" t="str">
        <f>E133</f>
        <v>流星锤</v>
      </c>
      <c r="G132" s="20" t="s">
        <v>364</v>
      </c>
      <c r="H132" s="21" t="s">
        <v>20</v>
      </c>
      <c r="I132" s="22" t="s">
        <v>365</v>
      </c>
      <c r="J132" s="5" t="str">
        <f>J133</f>
        <v>匕首</v>
      </c>
      <c r="L132" s="20" t="s">
        <v>364</v>
      </c>
      <c r="M132" s="21" t="s">
        <v>74</v>
      </c>
      <c r="N132" s="22" t="s">
        <v>365</v>
      </c>
      <c r="O132" s="5" t="str">
        <f>O133</f>
        <v>匕首</v>
      </c>
      <c r="Q132" s="20" t="s">
        <v>364</v>
      </c>
      <c r="R132" s="21" t="s">
        <v>152</v>
      </c>
      <c r="S132" s="22" t="s">
        <v>365</v>
      </c>
      <c r="T132" s="5" t="str">
        <f>T133</f>
        <v>奇门武器</v>
      </c>
    </row>
    <row r="133" spans="2:20" ht="12" customHeight="1" x14ac:dyDescent="0.15">
      <c r="B133" s="24" t="s">
        <v>366</v>
      </c>
      <c r="C133" s="7" t="s">
        <v>367</v>
      </c>
      <c r="D133" s="7" t="s">
        <v>423</v>
      </c>
      <c r="E133" s="8" t="s">
        <v>1054</v>
      </c>
      <c r="G133" s="24" t="s">
        <v>366</v>
      </c>
      <c r="H133" s="7" t="s">
        <v>367</v>
      </c>
      <c r="I133" s="7" t="s">
        <v>484</v>
      </c>
      <c r="J133" s="8" t="s">
        <v>980</v>
      </c>
      <c r="L133" s="24" t="s">
        <v>366</v>
      </c>
      <c r="M133" s="7" t="s">
        <v>483</v>
      </c>
      <c r="N133" s="7" t="s">
        <v>484</v>
      </c>
      <c r="O133" s="8" t="s">
        <v>980</v>
      </c>
      <c r="Q133" s="24" t="s">
        <v>366</v>
      </c>
      <c r="R133" s="7" t="s">
        <v>367</v>
      </c>
      <c r="S133" s="7" t="s">
        <v>687</v>
      </c>
      <c r="T133" s="8" t="s">
        <v>1055</v>
      </c>
    </row>
    <row r="134" spans="2:20" ht="12" customHeight="1" x14ac:dyDescent="0.15">
      <c r="B134" s="24" t="s">
        <v>370</v>
      </c>
      <c r="C134" s="25" t="str">
        <f>IF(E134/10&lt;1,"",E134/10&amp;"D5")&amp;IF(E135/5&lt;1,"","+"&amp;INT(E135/5))</f>
        <v>50D5+20</v>
      </c>
      <c r="D134" s="26" t="s">
        <v>371</v>
      </c>
      <c r="E134" s="27">
        <v>500</v>
      </c>
      <c r="G134" s="24" t="s">
        <v>370</v>
      </c>
      <c r="H134" s="25" t="str">
        <f>IF(J134/10&lt;1,"",J134/10&amp;"D5")&amp;IF(J135/5&lt;1,"","+"&amp;INT(J135/5))</f>
        <v>5D5+2</v>
      </c>
      <c r="I134" s="26" t="s">
        <v>371</v>
      </c>
      <c r="J134" s="27">
        <v>50</v>
      </c>
      <c r="L134" s="24" t="s">
        <v>370</v>
      </c>
      <c r="M134" s="25" t="str">
        <f>IF(O134/10&lt;1,"",O134/10&amp;"D5")&amp;IF(O135/5&lt;1,"","+"&amp;INT(O135/5))</f>
        <v>10D5+2</v>
      </c>
      <c r="N134" s="26" t="s">
        <v>371</v>
      </c>
      <c r="O134" s="27">
        <v>100</v>
      </c>
      <c r="Q134" s="24" t="s">
        <v>370</v>
      </c>
      <c r="R134" s="25" t="str">
        <f>IF(T134/10&lt;1,"",T134/10&amp;"D5")&amp;IF(T135/5&lt;1,"","+"&amp;INT(T135/5))</f>
        <v>20D5+2</v>
      </c>
      <c r="S134" s="26" t="s">
        <v>371</v>
      </c>
      <c r="T134" s="27">
        <v>200</v>
      </c>
    </row>
    <row r="135" spans="2:20" ht="12" customHeight="1" x14ac:dyDescent="0.15">
      <c r="B135" s="24" t="s">
        <v>372</v>
      </c>
      <c r="C135" s="29" t="str">
        <f>LOOKUP(C136,{0,201,401,601,901,1201,1501;"黑色","绿色","蓝色","紫色","红色","橙色","金色"})</f>
        <v>红色</v>
      </c>
      <c r="D135" s="26" t="s">
        <v>373</v>
      </c>
      <c r="E135" s="28">
        <v>100</v>
      </c>
      <c r="G135" s="24" t="s">
        <v>372</v>
      </c>
      <c r="H135" s="29" t="str">
        <f>LOOKUP(H136,{0,201,401,601,901,1201,1501;"黑色","绿色","蓝色","紫色","红色","橙色","金色"})</f>
        <v>黑色</v>
      </c>
      <c r="I135" s="26" t="s">
        <v>373</v>
      </c>
      <c r="J135" s="28">
        <v>10</v>
      </c>
      <c r="L135" s="24" t="s">
        <v>372</v>
      </c>
      <c r="M135" s="29" t="str">
        <f>LOOKUP(M136,{0,201,401,601,901,1201,1501;"黑色","绿色","蓝色","紫色","红色","橙色","金色"})</f>
        <v>绿色</v>
      </c>
      <c r="N135" s="26" t="s">
        <v>373</v>
      </c>
      <c r="O135" s="28">
        <v>10</v>
      </c>
      <c r="Q135" s="24" t="s">
        <v>372</v>
      </c>
      <c r="R135" s="29" t="str">
        <f>LOOKUP(R136,{0,201,401,601,901,1201,1501;"黑色","绿色","蓝色","紫色","红色","橙色","金色"})</f>
        <v>绿色</v>
      </c>
      <c r="S135" s="26" t="s">
        <v>373</v>
      </c>
      <c r="T135" s="28">
        <v>10</v>
      </c>
    </row>
    <row r="136" spans="2:20" ht="12" customHeight="1" x14ac:dyDescent="0.15">
      <c r="B136" s="24" t="s">
        <v>374</v>
      </c>
      <c r="C136" s="19">
        <f>C144+E134</f>
        <v>1100</v>
      </c>
      <c r="D136" s="26" t="s">
        <v>375</v>
      </c>
      <c r="E136" s="28">
        <v>40</v>
      </c>
      <c r="G136" s="24" t="s">
        <v>374</v>
      </c>
      <c r="H136" s="19">
        <f>H144+J134</f>
        <v>150</v>
      </c>
      <c r="I136" s="26" t="s">
        <v>375</v>
      </c>
      <c r="J136" s="28">
        <v>2</v>
      </c>
      <c r="L136" s="24" t="s">
        <v>374</v>
      </c>
      <c r="M136" s="19">
        <f>M144+O134</f>
        <v>300</v>
      </c>
      <c r="N136" s="26" t="s">
        <v>375</v>
      </c>
      <c r="O136" s="28">
        <v>2</v>
      </c>
      <c r="Q136" s="24" t="s">
        <v>374</v>
      </c>
      <c r="R136" s="19">
        <f>R144+T134</f>
        <v>400</v>
      </c>
      <c r="S136" s="26" t="s">
        <v>375</v>
      </c>
      <c r="T136" s="28">
        <v>7</v>
      </c>
    </row>
    <row r="137" spans="2:20" ht="12" customHeight="1" x14ac:dyDescent="0.15">
      <c r="B137" s="30" t="s">
        <v>376</v>
      </c>
      <c r="C137" s="31">
        <f>C136*20</f>
        <v>22000</v>
      </c>
      <c r="D137" s="32" t="s">
        <v>377</v>
      </c>
      <c r="E137" s="33">
        <f>C136</f>
        <v>1100</v>
      </c>
      <c r="G137" s="30" t="s">
        <v>376</v>
      </c>
      <c r="H137" s="31">
        <f>H136*20</f>
        <v>3000</v>
      </c>
      <c r="I137" s="32" t="s">
        <v>377</v>
      </c>
      <c r="J137" s="33">
        <f>H136</f>
        <v>150</v>
      </c>
      <c r="L137" s="30" t="s">
        <v>376</v>
      </c>
      <c r="M137" s="31">
        <f>M136*20</f>
        <v>6000</v>
      </c>
      <c r="N137" s="32" t="s">
        <v>377</v>
      </c>
      <c r="O137" s="33">
        <f>M136</f>
        <v>300</v>
      </c>
      <c r="Q137" s="30" t="s">
        <v>376</v>
      </c>
      <c r="R137" s="31">
        <f>R136*20</f>
        <v>8000</v>
      </c>
      <c r="S137" s="32" t="s">
        <v>377</v>
      </c>
      <c r="T137" s="33">
        <f>R136</f>
        <v>400</v>
      </c>
    </row>
    <row r="138" spans="2:20" ht="12" customHeight="1" x14ac:dyDescent="0.15">
      <c r="B138" s="136" t="s">
        <v>1056</v>
      </c>
      <c r="C138" s="140"/>
      <c r="D138" s="140" t="s">
        <v>1057</v>
      </c>
      <c r="E138" s="141"/>
      <c r="G138" s="136" t="s">
        <v>1058</v>
      </c>
      <c r="H138" s="140"/>
      <c r="I138" s="140" t="s">
        <v>1059</v>
      </c>
      <c r="J138" s="141"/>
      <c r="L138" s="136" t="s">
        <v>1060</v>
      </c>
      <c r="M138" s="140"/>
      <c r="N138" s="140" t="s">
        <v>1061</v>
      </c>
      <c r="O138" s="141"/>
      <c r="Q138" s="136" t="s">
        <v>1062</v>
      </c>
      <c r="R138" s="140"/>
      <c r="S138" s="140" t="s">
        <v>1063</v>
      </c>
      <c r="T138" s="141"/>
    </row>
    <row r="139" spans="2:20" ht="12" customHeight="1" x14ac:dyDescent="0.15">
      <c r="B139" s="136"/>
      <c r="C139" s="140"/>
      <c r="D139" s="140"/>
      <c r="E139" s="141"/>
      <c r="G139" s="136"/>
      <c r="H139" s="140"/>
      <c r="I139" s="140"/>
      <c r="J139" s="141"/>
      <c r="L139" s="136"/>
      <c r="M139" s="140"/>
      <c r="N139" s="140"/>
      <c r="O139" s="141"/>
      <c r="Q139" s="136"/>
      <c r="R139" s="140"/>
      <c r="S139" s="140"/>
      <c r="T139" s="141"/>
    </row>
    <row r="140" spans="2:20" ht="12" customHeight="1" x14ac:dyDescent="0.15">
      <c r="B140" s="136"/>
      <c r="C140" s="140"/>
      <c r="D140" s="140"/>
      <c r="E140" s="141"/>
      <c r="G140" s="136"/>
      <c r="H140" s="140"/>
      <c r="I140" s="140"/>
      <c r="J140" s="141"/>
      <c r="L140" s="136"/>
      <c r="M140" s="140"/>
      <c r="N140" s="140"/>
      <c r="O140" s="141"/>
      <c r="Q140" s="136"/>
      <c r="R140" s="140"/>
      <c r="S140" s="140"/>
      <c r="T140" s="141"/>
    </row>
    <row r="141" spans="2:20" ht="12" customHeight="1" x14ac:dyDescent="0.15">
      <c r="B141" s="136"/>
      <c r="C141" s="140"/>
      <c r="D141" s="140"/>
      <c r="E141" s="141"/>
      <c r="G141" s="136"/>
      <c r="H141" s="140"/>
      <c r="I141" s="140"/>
      <c r="J141" s="141"/>
      <c r="L141" s="136"/>
      <c r="M141" s="140"/>
      <c r="N141" s="140"/>
      <c r="O141" s="141"/>
      <c r="Q141" s="136"/>
      <c r="R141" s="140"/>
      <c r="S141" s="140"/>
      <c r="T141" s="141"/>
    </row>
    <row r="142" spans="2:20" ht="12" customHeight="1" x14ac:dyDescent="0.15">
      <c r="B142" s="136"/>
      <c r="C142" s="140"/>
      <c r="D142" s="140"/>
      <c r="E142" s="141"/>
      <c r="G142" s="136"/>
      <c r="H142" s="140"/>
      <c r="I142" s="140"/>
      <c r="J142" s="141"/>
      <c r="L142" s="136"/>
      <c r="M142" s="140"/>
      <c r="N142" s="140"/>
      <c r="O142" s="141"/>
      <c r="Q142" s="136"/>
      <c r="R142" s="140"/>
      <c r="S142" s="140"/>
      <c r="T142" s="141"/>
    </row>
    <row r="143" spans="2:20" ht="12" customHeight="1" x14ac:dyDescent="0.15">
      <c r="B143" s="138"/>
      <c r="C143" s="139"/>
      <c r="D143" s="140"/>
      <c r="E143" s="141"/>
      <c r="G143" s="138"/>
      <c r="H143" s="139"/>
      <c r="I143" s="140"/>
      <c r="J143" s="141"/>
      <c r="L143" s="138"/>
      <c r="M143" s="139"/>
      <c r="N143" s="140"/>
      <c r="O143" s="141"/>
      <c r="Q143" s="138"/>
      <c r="R143" s="139"/>
      <c r="S143" s="140"/>
      <c r="T143" s="141"/>
    </row>
    <row r="144" spans="2:20" ht="12" customHeight="1" x14ac:dyDescent="0.15">
      <c r="B144" s="30" t="s">
        <v>386</v>
      </c>
      <c r="C144" s="34">
        <v>600</v>
      </c>
      <c r="D144" s="139"/>
      <c r="E144" s="142"/>
      <c r="G144" s="30" t="s">
        <v>386</v>
      </c>
      <c r="H144" s="34">
        <v>100</v>
      </c>
      <c r="I144" s="139"/>
      <c r="J144" s="142"/>
      <c r="L144" s="30" t="s">
        <v>386</v>
      </c>
      <c r="M144" s="34">
        <v>200</v>
      </c>
      <c r="N144" s="139"/>
      <c r="O144" s="142"/>
      <c r="Q144" s="30" t="s">
        <v>386</v>
      </c>
      <c r="R144" s="34">
        <v>200</v>
      </c>
      <c r="S144" s="139"/>
      <c r="T144" s="142"/>
    </row>
    <row r="145" spans="2:20" ht="12" customHeight="1" x14ac:dyDescent="0.15">
      <c r="B145" s="143" t="s">
        <v>1064</v>
      </c>
      <c r="C145" s="144"/>
      <c r="D145" s="144"/>
      <c r="E145" s="145"/>
      <c r="G145" s="143" t="s">
        <v>479</v>
      </c>
      <c r="H145" s="144"/>
      <c r="I145" s="144"/>
      <c r="J145" s="145"/>
      <c r="L145" s="143" t="s">
        <v>1065</v>
      </c>
      <c r="M145" s="144"/>
      <c r="N145" s="144"/>
      <c r="O145" s="145"/>
      <c r="Q145" s="143" t="s">
        <v>1066</v>
      </c>
      <c r="R145" s="144"/>
      <c r="S145" s="144"/>
      <c r="T145" s="145"/>
    </row>
    <row r="146" spans="2:20" ht="12" customHeight="1" x14ac:dyDescent="0.15">
      <c r="B146" s="146"/>
      <c r="C146" s="147"/>
      <c r="D146" s="147"/>
      <c r="E146" s="148"/>
      <c r="G146" s="146"/>
      <c r="H146" s="147"/>
      <c r="I146" s="147"/>
      <c r="J146" s="148"/>
      <c r="L146" s="146"/>
      <c r="M146" s="147"/>
      <c r="N146" s="147"/>
      <c r="O146" s="148"/>
      <c r="Q146" s="146"/>
      <c r="R146" s="147"/>
      <c r="S146" s="147"/>
      <c r="T146" s="148"/>
    </row>
    <row r="147" spans="2:20" ht="12" customHeight="1" x14ac:dyDescent="0.15">
      <c r="B147" s="146"/>
      <c r="C147" s="147"/>
      <c r="D147" s="147"/>
      <c r="E147" s="148"/>
      <c r="G147" s="146"/>
      <c r="H147" s="147"/>
      <c r="I147" s="147"/>
      <c r="J147" s="148"/>
      <c r="L147" s="146"/>
      <c r="M147" s="147"/>
      <c r="N147" s="147"/>
      <c r="O147" s="148"/>
      <c r="Q147" s="146"/>
      <c r="R147" s="147"/>
      <c r="S147" s="147"/>
      <c r="T147" s="148"/>
    </row>
    <row r="148" spans="2:20" ht="12" customHeight="1" x14ac:dyDescent="0.15">
      <c r="B148" s="146"/>
      <c r="C148" s="147"/>
      <c r="D148" s="147"/>
      <c r="E148" s="148"/>
      <c r="G148" s="146"/>
      <c r="H148" s="147"/>
      <c r="I148" s="147"/>
      <c r="J148" s="148"/>
      <c r="L148" s="146"/>
      <c r="M148" s="147"/>
      <c r="N148" s="147"/>
      <c r="O148" s="148"/>
      <c r="Q148" s="146"/>
      <c r="R148" s="147"/>
      <c r="S148" s="147"/>
      <c r="T148" s="148"/>
    </row>
    <row r="149" spans="2:20" ht="12" customHeight="1" x14ac:dyDescent="0.15">
      <c r="B149" s="146"/>
      <c r="C149" s="147"/>
      <c r="D149" s="147"/>
      <c r="E149" s="148"/>
      <c r="G149" s="146"/>
      <c r="H149" s="147"/>
      <c r="I149" s="147"/>
      <c r="J149" s="148"/>
      <c r="L149" s="146"/>
      <c r="M149" s="147"/>
      <c r="N149" s="147"/>
      <c r="O149" s="148"/>
      <c r="Q149" s="146"/>
      <c r="R149" s="147"/>
      <c r="S149" s="147"/>
      <c r="T149" s="148"/>
    </row>
    <row r="150" spans="2:20" ht="12" customHeight="1" x14ac:dyDescent="0.15">
      <c r="B150" s="146"/>
      <c r="C150" s="147"/>
      <c r="D150" s="147"/>
      <c r="E150" s="148"/>
      <c r="G150" s="146"/>
      <c r="H150" s="147"/>
      <c r="I150" s="147"/>
      <c r="J150" s="148"/>
      <c r="L150" s="146"/>
      <c r="M150" s="147"/>
      <c r="N150" s="147"/>
      <c r="O150" s="148"/>
      <c r="Q150" s="146"/>
      <c r="R150" s="147"/>
      <c r="S150" s="147"/>
      <c r="T150" s="148"/>
    </row>
    <row r="151" spans="2:20" ht="12" customHeight="1" x14ac:dyDescent="0.15">
      <c r="B151" s="146"/>
      <c r="C151" s="147"/>
      <c r="D151" s="147"/>
      <c r="E151" s="148"/>
      <c r="G151" s="146"/>
      <c r="H151" s="147"/>
      <c r="I151" s="147"/>
      <c r="J151" s="148"/>
      <c r="L151" s="146"/>
      <c r="M151" s="147"/>
      <c r="N151" s="147"/>
      <c r="O151" s="148"/>
      <c r="Q151" s="146"/>
      <c r="R151" s="147"/>
      <c r="S151" s="147"/>
      <c r="T151" s="148"/>
    </row>
    <row r="152" spans="2:20" ht="12" customHeight="1" x14ac:dyDescent="0.15">
      <c r="B152" s="146"/>
      <c r="C152" s="147"/>
      <c r="D152" s="147"/>
      <c r="E152" s="148"/>
      <c r="G152" s="146"/>
      <c r="H152" s="147"/>
      <c r="I152" s="147"/>
      <c r="J152" s="148"/>
      <c r="L152" s="146"/>
      <c r="M152" s="147"/>
      <c r="N152" s="147"/>
      <c r="O152" s="148"/>
      <c r="Q152" s="146"/>
      <c r="R152" s="147"/>
      <c r="S152" s="147"/>
      <c r="T152" s="148"/>
    </row>
    <row r="153" spans="2:20" ht="12" customHeight="1" x14ac:dyDescent="0.15">
      <c r="B153" s="146"/>
      <c r="C153" s="147"/>
      <c r="D153" s="147"/>
      <c r="E153" s="148"/>
      <c r="G153" s="146"/>
      <c r="H153" s="147"/>
      <c r="I153" s="147"/>
      <c r="J153" s="148"/>
      <c r="L153" s="146"/>
      <c r="M153" s="147"/>
      <c r="N153" s="147"/>
      <c r="O153" s="148"/>
      <c r="Q153" s="146"/>
      <c r="R153" s="147"/>
      <c r="S153" s="147"/>
      <c r="T153" s="148"/>
    </row>
    <row r="154" spans="2:20" ht="12" customHeight="1" x14ac:dyDescent="0.15">
      <c r="B154" s="146"/>
      <c r="C154" s="147"/>
      <c r="D154" s="147"/>
      <c r="E154" s="148"/>
      <c r="G154" s="146"/>
      <c r="H154" s="147"/>
      <c r="I154" s="147"/>
      <c r="J154" s="148"/>
      <c r="L154" s="146"/>
      <c r="M154" s="147"/>
      <c r="N154" s="147"/>
      <c r="O154" s="148"/>
      <c r="Q154" s="146"/>
      <c r="R154" s="147"/>
      <c r="S154" s="147"/>
      <c r="T154" s="148"/>
    </row>
    <row r="155" spans="2:20" ht="12" customHeight="1" x14ac:dyDescent="0.15">
      <c r="B155" s="155" t="s">
        <v>481</v>
      </c>
      <c r="C155" s="156"/>
      <c r="D155" s="156"/>
      <c r="E155" s="157"/>
      <c r="G155" s="155" t="s">
        <v>481</v>
      </c>
      <c r="H155" s="156"/>
      <c r="I155" s="156"/>
      <c r="J155" s="157"/>
      <c r="L155" s="155" t="s">
        <v>481</v>
      </c>
      <c r="M155" s="156"/>
      <c r="N155" s="156"/>
      <c r="O155" s="157"/>
      <c r="Q155" s="155" t="s">
        <v>550</v>
      </c>
      <c r="R155" s="156"/>
      <c r="S155" s="156"/>
      <c r="T155" s="157"/>
    </row>
    <row r="158" spans="2:20" ht="12" customHeight="1" x14ac:dyDescent="0.15">
      <c r="B158" s="6" t="s">
        <v>364</v>
      </c>
      <c r="C158" s="72" t="s">
        <v>282</v>
      </c>
      <c r="D158" s="10" t="s">
        <v>365</v>
      </c>
      <c r="E158" s="73" t="str">
        <f>IF(D159="弩",D159,E159)</f>
        <v>特殊武器</v>
      </c>
      <c r="G158" s="2" t="s">
        <v>1067</v>
      </c>
      <c r="H158" s="3" t="s">
        <v>282</v>
      </c>
      <c r="I158" s="4" t="s">
        <v>365</v>
      </c>
      <c r="J158" s="5" t="str">
        <f>J159</f>
        <v>矛枪</v>
      </c>
      <c r="L158" s="93" t="s">
        <v>1067</v>
      </c>
      <c r="M158" s="94" t="s">
        <v>282</v>
      </c>
      <c r="N158" s="95" t="s">
        <v>1068</v>
      </c>
      <c r="O158" s="96" t="s">
        <v>1069</v>
      </c>
      <c r="Q158" s="2" t="s">
        <v>1067</v>
      </c>
      <c r="R158" s="3" t="s">
        <v>282</v>
      </c>
      <c r="S158" s="4" t="s">
        <v>365</v>
      </c>
      <c r="T158" s="5" t="str">
        <f>T159</f>
        <v>剑</v>
      </c>
    </row>
    <row r="159" spans="2:20" ht="12" customHeight="1" x14ac:dyDescent="0.15">
      <c r="B159" s="6" t="s">
        <v>366</v>
      </c>
      <c r="C159" s="7" t="s">
        <v>1070</v>
      </c>
      <c r="D159" s="7" t="s">
        <v>1071</v>
      </c>
      <c r="E159" s="8" t="s">
        <v>1026</v>
      </c>
      <c r="G159" s="6" t="s">
        <v>366</v>
      </c>
      <c r="H159" s="35" t="s">
        <v>871</v>
      </c>
      <c r="I159" s="35" t="s">
        <v>872</v>
      </c>
      <c r="J159" s="8" t="s">
        <v>784</v>
      </c>
      <c r="L159" s="6" t="s">
        <v>1072</v>
      </c>
      <c r="M159" s="9" t="str">
        <f>IF(O159/15&lt;1,"",O159/15&amp;"D5")&amp;IF(O160/5&lt;1,"","+"&amp;INT(O160/5))</f>
        <v>30D5+120</v>
      </c>
      <c r="N159" s="10" t="s">
        <v>1073</v>
      </c>
      <c r="O159" s="11">
        <v>450</v>
      </c>
      <c r="Q159" s="6" t="s">
        <v>366</v>
      </c>
      <c r="R159" s="7" t="s">
        <v>367</v>
      </c>
      <c r="S159" s="7" t="s">
        <v>368</v>
      </c>
      <c r="T159" s="8" t="s">
        <v>1</v>
      </c>
    </row>
    <row r="160" spans="2:20" ht="12" customHeight="1" x14ac:dyDescent="0.15">
      <c r="B160" s="6" t="s">
        <v>370</v>
      </c>
      <c r="C160" s="12" t="str">
        <f>IF(E160/10&lt;1,"",E160/10&amp;"D5")</f>
        <v>50D5</v>
      </c>
      <c r="D160" s="10" t="s">
        <v>371</v>
      </c>
      <c r="E160" s="11">
        <v>500</v>
      </c>
      <c r="G160" s="6" t="s">
        <v>370</v>
      </c>
      <c r="H160" s="9" t="str">
        <f>IF(J160/10&lt;1,"",J160/10&amp;"D5")&amp;IF(J161/5&lt;1,"","+"&amp;INT(J161/5))</f>
        <v>50D5+120</v>
      </c>
      <c r="I160" s="10" t="s">
        <v>371</v>
      </c>
      <c r="J160" s="11">
        <v>500</v>
      </c>
      <c r="L160" s="6" t="s">
        <v>372</v>
      </c>
      <c r="M160" s="12" t="str">
        <f>LOOKUP(M161,{0,201,401,601,901,1201,1501;"黑色","绿色","蓝色","紫色","红色","橙色","金色"})</f>
        <v>蓝色</v>
      </c>
      <c r="N160" s="10" t="s">
        <v>373</v>
      </c>
      <c r="O160" s="13">
        <v>600</v>
      </c>
      <c r="Q160" s="6" t="s">
        <v>370</v>
      </c>
      <c r="R160" s="9" t="str">
        <f>IF(T160/10&lt;1,"",T160/10&amp;"D5")&amp;IF(T161/5&lt;1,"","+"&amp;INT(T161/5))</f>
        <v>50D5+120</v>
      </c>
      <c r="S160" s="10" t="s">
        <v>371</v>
      </c>
      <c r="T160" s="11">
        <v>500</v>
      </c>
    </row>
    <row r="161" spans="2:20" ht="12" customHeight="1" x14ac:dyDescent="0.15">
      <c r="B161" s="6" t="s">
        <v>1074</v>
      </c>
      <c r="C161" s="12">
        <f>E161/50+1</f>
        <v>6</v>
      </c>
      <c r="D161" s="6" t="s">
        <v>1075</v>
      </c>
      <c r="E161" s="11">
        <v>250</v>
      </c>
      <c r="G161" s="6" t="s">
        <v>372</v>
      </c>
      <c r="H161" s="12" t="str">
        <f>LOOKUP(H162,{0,201,401,601,901,1201,1501;"黑色","绿色","蓝色","紫色","红色","橙色","金色"})</f>
        <v>蓝色</v>
      </c>
      <c r="I161" s="10" t="s">
        <v>373</v>
      </c>
      <c r="J161" s="13">
        <v>600</v>
      </c>
      <c r="L161" s="6" t="s">
        <v>1076</v>
      </c>
      <c r="M161" s="12">
        <f>M169+O159</f>
        <v>600</v>
      </c>
      <c r="N161" s="10" t="s">
        <v>375</v>
      </c>
      <c r="O161" s="13">
        <v>40</v>
      </c>
      <c r="Q161" s="6" t="s">
        <v>372</v>
      </c>
      <c r="R161" s="12" t="str">
        <f>LOOKUP(R162,{0,201,401,601,901,1201,1501;"黑色","绿色","蓝色","紫色","红色","橙色","金色"})</f>
        <v>蓝色</v>
      </c>
      <c r="S161" s="10" t="s">
        <v>373</v>
      </c>
      <c r="T161" s="13">
        <v>600</v>
      </c>
    </row>
    <row r="162" spans="2:20" ht="12" customHeight="1" x14ac:dyDescent="0.15">
      <c r="B162" s="6" t="s">
        <v>1077</v>
      </c>
      <c r="C162" s="12">
        <f>E162*2</f>
        <v>300</v>
      </c>
      <c r="D162" s="10" t="s">
        <v>1078</v>
      </c>
      <c r="E162" s="11">
        <v>150</v>
      </c>
      <c r="G162" s="6" t="s">
        <v>1076</v>
      </c>
      <c r="H162" s="12">
        <f>H170+J160</f>
        <v>600</v>
      </c>
      <c r="I162" s="10" t="s">
        <v>375</v>
      </c>
      <c r="J162" s="13">
        <v>30</v>
      </c>
      <c r="L162" s="14" t="s">
        <v>376</v>
      </c>
      <c r="M162" s="15">
        <f>M161*20</f>
        <v>12000</v>
      </c>
      <c r="N162" s="16" t="s">
        <v>377</v>
      </c>
      <c r="O162" s="17">
        <f>M161</f>
        <v>600</v>
      </c>
      <c r="Q162" s="6" t="s">
        <v>1076</v>
      </c>
      <c r="R162" s="12">
        <f>R170+T160</f>
        <v>600</v>
      </c>
      <c r="S162" s="10" t="s">
        <v>375</v>
      </c>
      <c r="T162" s="13">
        <v>12</v>
      </c>
    </row>
    <row r="163" spans="2:20" ht="12" customHeight="1" x14ac:dyDescent="0.15">
      <c r="B163" s="6" t="s">
        <v>372</v>
      </c>
      <c r="C163" s="19" t="str">
        <f>LOOKUP(C164,{0,201,401,601,901,1201,1501;"黑色","绿色","蓝色","紫色","红色","橙色","金色"})</f>
        <v>金色</v>
      </c>
      <c r="D163" s="10" t="s">
        <v>373</v>
      </c>
      <c r="E163" s="13">
        <v>600</v>
      </c>
      <c r="G163" s="14" t="s">
        <v>376</v>
      </c>
      <c r="H163" s="36">
        <f>H162*20</f>
        <v>12000</v>
      </c>
      <c r="I163" s="16" t="s">
        <v>377</v>
      </c>
      <c r="J163" s="17">
        <f>H162</f>
        <v>600</v>
      </c>
      <c r="L163" s="136" t="s">
        <v>1079</v>
      </c>
      <c r="M163" s="141"/>
      <c r="N163" s="136" t="s">
        <v>1080</v>
      </c>
      <c r="O163" s="141"/>
      <c r="Q163" s="14" t="s">
        <v>376</v>
      </c>
      <c r="R163" s="15">
        <f>R162*20</f>
        <v>12000</v>
      </c>
      <c r="S163" s="16" t="s">
        <v>377</v>
      </c>
      <c r="T163" s="17">
        <f>R162</f>
        <v>600</v>
      </c>
    </row>
    <row r="164" spans="2:20" ht="12" customHeight="1" x14ac:dyDescent="0.15">
      <c r="B164" s="6" t="s">
        <v>374</v>
      </c>
      <c r="C164" s="12">
        <f>E160+E162+C172+E161+IF(D159="全自动枪械（2射速）",200,IF(D159="半自动枪械（1射速）",100,0))</f>
        <v>1600</v>
      </c>
      <c r="D164" s="10" t="s">
        <v>375</v>
      </c>
      <c r="E164" s="13">
        <v>30</v>
      </c>
      <c r="G164" s="136" t="s">
        <v>1081</v>
      </c>
      <c r="H164" s="137"/>
      <c r="I164" s="177" t="s">
        <v>1080</v>
      </c>
      <c r="J164" s="178"/>
      <c r="L164" s="136"/>
      <c r="M164" s="141"/>
      <c r="N164" s="136"/>
      <c r="O164" s="141"/>
      <c r="Q164" s="136" t="s">
        <v>1081</v>
      </c>
      <c r="R164" s="137"/>
      <c r="S164" s="140" t="s">
        <v>1080</v>
      </c>
      <c r="T164" s="141"/>
    </row>
    <row r="165" spans="2:20" ht="12" customHeight="1" x14ac:dyDescent="0.15">
      <c r="B165" s="6" t="s">
        <v>376</v>
      </c>
      <c r="C165" s="12">
        <f>C164*20</f>
        <v>32000</v>
      </c>
      <c r="D165" s="10" t="s">
        <v>377</v>
      </c>
      <c r="E165" s="74">
        <f>C164</f>
        <v>1600</v>
      </c>
      <c r="G165" s="136"/>
      <c r="H165" s="137"/>
      <c r="I165" s="136"/>
      <c r="J165" s="141"/>
      <c r="L165" s="136"/>
      <c r="M165" s="141"/>
      <c r="N165" s="136"/>
      <c r="O165" s="141"/>
      <c r="Q165" s="136"/>
      <c r="R165" s="137"/>
      <c r="S165" s="140"/>
      <c r="T165" s="141"/>
    </row>
    <row r="166" spans="2:20" ht="12" customHeight="1" x14ac:dyDescent="0.15">
      <c r="B166" s="196" t="s">
        <v>1082</v>
      </c>
      <c r="C166" s="197"/>
      <c r="D166" s="193" t="s">
        <v>1080</v>
      </c>
      <c r="E166" s="194"/>
      <c r="G166" s="136"/>
      <c r="H166" s="137"/>
      <c r="I166" s="136"/>
      <c r="J166" s="141"/>
      <c r="L166" s="136"/>
      <c r="M166" s="141"/>
      <c r="N166" s="136"/>
      <c r="O166" s="141"/>
      <c r="Q166" s="136"/>
      <c r="R166" s="137"/>
      <c r="S166" s="140"/>
      <c r="T166" s="141"/>
    </row>
    <row r="167" spans="2:20" ht="12" customHeight="1" x14ac:dyDescent="0.15">
      <c r="B167" s="196"/>
      <c r="C167" s="197"/>
      <c r="D167" s="195"/>
      <c r="E167" s="141"/>
      <c r="G167" s="136"/>
      <c r="H167" s="137"/>
      <c r="I167" s="136"/>
      <c r="J167" s="141"/>
      <c r="L167" s="136"/>
      <c r="M167" s="141"/>
      <c r="N167" s="136"/>
      <c r="O167" s="141"/>
      <c r="Q167" s="136"/>
      <c r="R167" s="137"/>
      <c r="S167" s="140"/>
      <c r="T167" s="141"/>
    </row>
    <row r="168" spans="2:20" ht="12" customHeight="1" x14ac:dyDescent="0.15">
      <c r="B168" s="196"/>
      <c r="C168" s="197"/>
      <c r="D168" s="195"/>
      <c r="E168" s="141"/>
      <c r="G168" s="136"/>
      <c r="H168" s="137"/>
      <c r="I168" s="136"/>
      <c r="J168" s="141"/>
      <c r="L168" s="138"/>
      <c r="M168" s="142"/>
      <c r="N168" s="136"/>
      <c r="O168" s="141"/>
      <c r="Q168" s="136"/>
      <c r="R168" s="137"/>
      <c r="S168" s="140"/>
      <c r="T168" s="141"/>
    </row>
    <row r="169" spans="2:20" ht="12" customHeight="1" x14ac:dyDescent="0.15">
      <c r="B169" s="196"/>
      <c r="C169" s="197"/>
      <c r="D169" s="195"/>
      <c r="E169" s="141"/>
      <c r="G169" s="138"/>
      <c r="H169" s="139"/>
      <c r="I169" s="136"/>
      <c r="J169" s="141"/>
      <c r="L169" s="14" t="s">
        <v>386</v>
      </c>
      <c r="M169" s="97">
        <v>150</v>
      </c>
      <c r="N169" s="204"/>
      <c r="O169" s="181"/>
      <c r="Q169" s="138"/>
      <c r="R169" s="139"/>
      <c r="S169" s="140"/>
      <c r="T169" s="141"/>
    </row>
    <row r="170" spans="2:20" ht="12" customHeight="1" x14ac:dyDescent="0.15">
      <c r="B170" s="196"/>
      <c r="C170" s="197"/>
      <c r="D170" s="195"/>
      <c r="E170" s="141"/>
      <c r="G170" s="14" t="s">
        <v>386</v>
      </c>
      <c r="H170" s="18">
        <v>100</v>
      </c>
      <c r="I170" s="136"/>
      <c r="J170" s="141"/>
      <c r="L170" s="143" t="s">
        <v>479</v>
      </c>
      <c r="M170" s="144"/>
      <c r="N170" s="144"/>
      <c r="O170" s="145"/>
      <c r="Q170" s="14" t="s">
        <v>386</v>
      </c>
      <c r="R170" s="18">
        <v>100</v>
      </c>
      <c r="S170" s="139"/>
      <c r="T170" s="142"/>
    </row>
    <row r="171" spans="2:20" ht="12" customHeight="1" x14ac:dyDescent="0.15">
      <c r="B171" s="196"/>
      <c r="C171" s="197"/>
      <c r="D171" s="195"/>
      <c r="E171" s="141"/>
      <c r="G171" s="143" t="s">
        <v>479</v>
      </c>
      <c r="H171" s="144"/>
      <c r="I171" s="144"/>
      <c r="J171" s="145"/>
      <c r="L171" s="146"/>
      <c r="M171" s="147"/>
      <c r="N171" s="147"/>
      <c r="O171" s="148"/>
      <c r="Q171" s="143" t="s">
        <v>479</v>
      </c>
      <c r="R171" s="144"/>
      <c r="S171" s="144"/>
      <c r="T171" s="145"/>
    </row>
    <row r="172" spans="2:20" ht="12" customHeight="1" x14ac:dyDescent="0.15">
      <c r="B172" s="75" t="s">
        <v>386</v>
      </c>
      <c r="C172" s="76">
        <v>600</v>
      </c>
      <c r="D172" s="195"/>
      <c r="E172" s="141"/>
      <c r="G172" s="146"/>
      <c r="H172" s="147"/>
      <c r="I172" s="147"/>
      <c r="J172" s="148"/>
      <c r="L172" s="146"/>
      <c r="M172" s="147"/>
      <c r="N172" s="147"/>
      <c r="O172" s="148"/>
      <c r="Q172" s="146"/>
      <c r="R172" s="147"/>
      <c r="S172" s="147"/>
      <c r="T172" s="148"/>
    </row>
    <row r="173" spans="2:20" ht="12" customHeight="1" x14ac:dyDescent="0.15">
      <c r="B173" s="146" t="s">
        <v>479</v>
      </c>
      <c r="C173" s="147"/>
      <c r="D173" s="147"/>
      <c r="E173" s="148"/>
      <c r="G173" s="146"/>
      <c r="H173" s="147"/>
      <c r="I173" s="147"/>
      <c r="J173" s="148"/>
      <c r="L173" s="146"/>
      <c r="M173" s="147"/>
      <c r="N173" s="147"/>
      <c r="O173" s="148"/>
      <c r="Q173" s="146"/>
      <c r="R173" s="147"/>
      <c r="S173" s="147"/>
      <c r="T173" s="148"/>
    </row>
    <row r="174" spans="2:20" ht="12" customHeight="1" x14ac:dyDescent="0.15">
      <c r="B174" s="146"/>
      <c r="C174" s="147"/>
      <c r="D174" s="147"/>
      <c r="E174" s="148"/>
      <c r="G174" s="146"/>
      <c r="H174" s="147"/>
      <c r="I174" s="147"/>
      <c r="J174" s="148"/>
      <c r="L174" s="146"/>
      <c r="M174" s="147"/>
      <c r="N174" s="147"/>
      <c r="O174" s="148"/>
      <c r="Q174" s="146"/>
      <c r="R174" s="147"/>
      <c r="S174" s="147"/>
      <c r="T174" s="148"/>
    </row>
    <row r="175" spans="2:20" ht="12" customHeight="1" x14ac:dyDescent="0.15">
      <c r="B175" s="146"/>
      <c r="C175" s="147"/>
      <c r="D175" s="147"/>
      <c r="E175" s="148"/>
      <c r="G175" s="146"/>
      <c r="H175" s="147"/>
      <c r="I175" s="147"/>
      <c r="J175" s="148"/>
      <c r="L175" s="146"/>
      <c r="M175" s="147"/>
      <c r="N175" s="147"/>
      <c r="O175" s="148"/>
      <c r="Q175" s="146"/>
      <c r="R175" s="147"/>
      <c r="S175" s="147"/>
      <c r="T175" s="148"/>
    </row>
    <row r="176" spans="2:20" ht="12" customHeight="1" x14ac:dyDescent="0.15">
      <c r="B176" s="146"/>
      <c r="C176" s="147"/>
      <c r="D176" s="147"/>
      <c r="E176" s="148"/>
      <c r="G176" s="146"/>
      <c r="H176" s="147"/>
      <c r="I176" s="147"/>
      <c r="J176" s="148"/>
      <c r="L176" s="146"/>
      <c r="M176" s="147"/>
      <c r="N176" s="147"/>
      <c r="O176" s="148"/>
      <c r="Q176" s="146"/>
      <c r="R176" s="147"/>
      <c r="S176" s="147"/>
      <c r="T176" s="148"/>
    </row>
    <row r="177" spans="2:20" ht="12" customHeight="1" x14ac:dyDescent="0.15">
      <c r="B177" s="146"/>
      <c r="C177" s="147"/>
      <c r="D177" s="147"/>
      <c r="E177" s="148"/>
      <c r="G177" s="146"/>
      <c r="H177" s="147"/>
      <c r="I177" s="147"/>
      <c r="J177" s="148"/>
      <c r="L177" s="146"/>
      <c r="M177" s="147"/>
      <c r="N177" s="147"/>
      <c r="O177" s="148"/>
      <c r="Q177" s="146"/>
      <c r="R177" s="147"/>
      <c r="S177" s="147"/>
      <c r="T177" s="148"/>
    </row>
    <row r="178" spans="2:20" ht="12" customHeight="1" x14ac:dyDescent="0.15">
      <c r="B178" s="146"/>
      <c r="C178" s="147"/>
      <c r="D178" s="147"/>
      <c r="E178" s="148"/>
      <c r="G178" s="146"/>
      <c r="H178" s="147"/>
      <c r="I178" s="147"/>
      <c r="J178" s="148"/>
      <c r="L178" s="146"/>
      <c r="M178" s="147"/>
      <c r="N178" s="147"/>
      <c r="O178" s="148"/>
      <c r="Q178" s="146"/>
      <c r="R178" s="147"/>
      <c r="S178" s="147"/>
      <c r="T178" s="148"/>
    </row>
    <row r="179" spans="2:20" ht="12" customHeight="1" x14ac:dyDescent="0.15">
      <c r="B179" s="146"/>
      <c r="C179" s="147"/>
      <c r="D179" s="147"/>
      <c r="E179" s="148"/>
      <c r="G179" s="146"/>
      <c r="H179" s="147"/>
      <c r="I179" s="147"/>
      <c r="J179" s="148"/>
      <c r="L179" s="146"/>
      <c r="M179" s="147"/>
      <c r="N179" s="147"/>
      <c r="O179" s="148"/>
      <c r="Q179" s="146"/>
      <c r="R179" s="147"/>
      <c r="S179" s="147"/>
      <c r="T179" s="148"/>
    </row>
    <row r="180" spans="2:20" ht="12" customHeight="1" x14ac:dyDescent="0.15">
      <c r="B180" s="146"/>
      <c r="C180" s="147"/>
      <c r="D180" s="147"/>
      <c r="E180" s="148"/>
      <c r="G180" s="146"/>
      <c r="H180" s="147"/>
      <c r="I180" s="147"/>
      <c r="J180" s="148"/>
      <c r="L180" s="146"/>
      <c r="M180" s="147"/>
      <c r="N180" s="147"/>
      <c r="O180" s="148"/>
      <c r="Q180" s="146"/>
      <c r="R180" s="147"/>
      <c r="S180" s="147"/>
      <c r="T180" s="148"/>
    </row>
    <row r="181" spans="2:20" ht="12" customHeight="1" x14ac:dyDescent="0.15">
      <c r="B181" s="198" t="s">
        <v>882</v>
      </c>
      <c r="C181" s="199"/>
      <c r="D181" s="199"/>
      <c r="E181" s="200"/>
      <c r="G181" s="155" t="s">
        <v>882</v>
      </c>
      <c r="H181" s="156"/>
      <c r="I181" s="156"/>
      <c r="J181" s="157"/>
      <c r="L181" s="155" t="s">
        <v>882</v>
      </c>
      <c r="M181" s="156"/>
      <c r="N181" s="156"/>
      <c r="O181" s="157"/>
      <c r="Q181" s="155" t="s">
        <v>882</v>
      </c>
      <c r="R181" s="156"/>
      <c r="S181" s="156"/>
      <c r="T181" s="157"/>
    </row>
    <row r="184" spans="2:20" ht="12" customHeight="1" x14ac:dyDescent="0.15">
      <c r="B184" s="20" t="s">
        <v>364</v>
      </c>
      <c r="C184" s="21" t="s">
        <v>276</v>
      </c>
      <c r="D184" s="22" t="s">
        <v>365</v>
      </c>
      <c r="E184" s="5" t="str">
        <f>E185</f>
        <v>袖剑</v>
      </c>
    </row>
    <row r="185" spans="2:20" ht="12" customHeight="1" x14ac:dyDescent="0.15">
      <c r="B185" s="24" t="s">
        <v>366</v>
      </c>
      <c r="C185" s="7" t="s">
        <v>367</v>
      </c>
      <c r="D185" s="7" t="s">
        <v>687</v>
      </c>
      <c r="E185" s="8" t="s">
        <v>1083</v>
      </c>
    </row>
    <row r="186" spans="2:20" ht="12" customHeight="1" x14ac:dyDescent="0.15">
      <c r="B186" s="24" t="s">
        <v>370</v>
      </c>
      <c r="C186" s="25" t="str">
        <f>IF(E186/10&lt;1,"",E186/10&amp;"D5")&amp;IF(E187/5&lt;1,"","+"&amp;INT(E187/5))</f>
        <v>30D5+1</v>
      </c>
      <c r="D186" s="26" t="s">
        <v>371</v>
      </c>
      <c r="E186" s="27">
        <v>300</v>
      </c>
    </row>
    <row r="187" spans="2:20" ht="12" customHeight="1" x14ac:dyDescent="0.15">
      <c r="B187" s="24" t="s">
        <v>372</v>
      </c>
      <c r="C187" s="29" t="str">
        <f>LOOKUP(C188,{0,201,401,601,901,1201,1501;"黑色","绿色","蓝色","紫色","红色","橙色","金色"})</f>
        <v>橙色</v>
      </c>
      <c r="D187" s="26" t="s">
        <v>373</v>
      </c>
      <c r="E187" s="28">
        <v>5</v>
      </c>
    </row>
    <row r="188" spans="2:20" ht="12" customHeight="1" x14ac:dyDescent="0.15">
      <c r="B188" s="24" t="s">
        <v>374</v>
      </c>
      <c r="C188" s="19">
        <f>C196+E186</f>
        <v>1500</v>
      </c>
      <c r="D188" s="26" t="s">
        <v>375</v>
      </c>
      <c r="E188" s="28">
        <v>3</v>
      </c>
    </row>
    <row r="189" spans="2:20" ht="12" customHeight="1" x14ac:dyDescent="0.15">
      <c r="B189" s="30" t="s">
        <v>376</v>
      </c>
      <c r="C189" s="31">
        <f>C188*20</f>
        <v>30000</v>
      </c>
      <c r="D189" s="32" t="s">
        <v>377</v>
      </c>
      <c r="E189" s="33">
        <f>C188</f>
        <v>1500</v>
      </c>
    </row>
    <row r="190" spans="2:20" ht="12" customHeight="1" x14ac:dyDescent="0.15">
      <c r="B190" s="177" t="s">
        <v>1084</v>
      </c>
      <c r="C190" s="179"/>
      <c r="D190" s="179" t="s">
        <v>1085</v>
      </c>
      <c r="E190" s="178"/>
    </row>
    <row r="191" spans="2:20" ht="12" customHeight="1" x14ac:dyDescent="0.15">
      <c r="B191" s="136"/>
      <c r="C191" s="137"/>
      <c r="D191" s="140"/>
      <c r="E191" s="141"/>
    </row>
    <row r="192" spans="2:20" ht="12" customHeight="1" x14ac:dyDescent="0.15">
      <c r="B192" s="136"/>
      <c r="C192" s="137"/>
      <c r="D192" s="140"/>
      <c r="E192" s="141"/>
    </row>
    <row r="193" spans="2:5" ht="12" customHeight="1" x14ac:dyDescent="0.15">
      <c r="B193" s="136"/>
      <c r="C193" s="137"/>
      <c r="D193" s="140"/>
      <c r="E193" s="141"/>
    </row>
    <row r="194" spans="2:5" ht="12" customHeight="1" x14ac:dyDescent="0.15">
      <c r="B194" s="136"/>
      <c r="C194" s="137"/>
      <c r="D194" s="140"/>
      <c r="E194" s="141"/>
    </row>
    <row r="195" spans="2:5" ht="12" customHeight="1" x14ac:dyDescent="0.15">
      <c r="B195" s="138"/>
      <c r="C195" s="139"/>
      <c r="D195" s="140"/>
      <c r="E195" s="141"/>
    </row>
    <row r="196" spans="2:5" ht="12" customHeight="1" x14ac:dyDescent="0.15">
      <c r="B196" s="30" t="s">
        <v>386</v>
      </c>
      <c r="C196" s="34">
        <v>1200</v>
      </c>
      <c r="D196" s="180"/>
      <c r="E196" s="181"/>
    </row>
    <row r="197" spans="2:5" ht="12" customHeight="1" x14ac:dyDescent="0.15">
      <c r="B197" s="143" t="s">
        <v>479</v>
      </c>
      <c r="C197" s="144"/>
      <c r="D197" s="144"/>
      <c r="E197" s="145"/>
    </row>
    <row r="198" spans="2:5" ht="12" customHeight="1" x14ac:dyDescent="0.15">
      <c r="B198" s="146"/>
      <c r="C198" s="161"/>
      <c r="D198" s="161"/>
      <c r="E198" s="148"/>
    </row>
    <row r="199" spans="2:5" ht="12" customHeight="1" x14ac:dyDescent="0.15">
      <c r="B199" s="146"/>
      <c r="C199" s="161"/>
      <c r="D199" s="161"/>
      <c r="E199" s="148"/>
    </row>
    <row r="200" spans="2:5" ht="12" customHeight="1" x14ac:dyDescent="0.15">
      <c r="B200" s="146"/>
      <c r="C200" s="161"/>
      <c r="D200" s="161"/>
      <c r="E200" s="148"/>
    </row>
    <row r="201" spans="2:5" ht="12" customHeight="1" x14ac:dyDescent="0.15">
      <c r="B201" s="146"/>
      <c r="C201" s="161"/>
      <c r="D201" s="161"/>
      <c r="E201" s="148"/>
    </row>
    <row r="202" spans="2:5" ht="12" customHeight="1" x14ac:dyDescent="0.15">
      <c r="B202" s="146"/>
      <c r="C202" s="161"/>
      <c r="D202" s="161"/>
      <c r="E202" s="148"/>
    </row>
    <row r="203" spans="2:5" ht="12" customHeight="1" x14ac:dyDescent="0.15">
      <c r="B203" s="146"/>
      <c r="C203" s="161"/>
      <c r="D203" s="161"/>
      <c r="E203" s="148"/>
    </row>
    <row r="204" spans="2:5" ht="12" customHeight="1" x14ac:dyDescent="0.15">
      <c r="B204" s="146"/>
      <c r="C204" s="161"/>
      <c r="D204" s="161"/>
      <c r="E204" s="148"/>
    </row>
    <row r="205" spans="2:5" ht="12" customHeight="1" x14ac:dyDescent="0.15">
      <c r="B205" s="146"/>
      <c r="C205" s="161"/>
      <c r="D205" s="161"/>
      <c r="E205" s="148"/>
    </row>
    <row r="206" spans="2:5" ht="12" customHeight="1" x14ac:dyDescent="0.15">
      <c r="B206" s="201"/>
      <c r="C206" s="202"/>
      <c r="D206" s="202"/>
      <c r="E206" s="203"/>
    </row>
    <row r="207" spans="2:5" ht="12" customHeight="1" x14ac:dyDescent="0.15">
      <c r="B207" s="155" t="s">
        <v>1086</v>
      </c>
      <c r="C207" s="156"/>
      <c r="D207" s="156"/>
      <c r="E207" s="157"/>
    </row>
  </sheetData>
  <mergeCells count="116">
    <mergeCell ref="B51:E51"/>
    <mergeCell ref="G51:J51"/>
    <mergeCell ref="L51:O51"/>
    <mergeCell ref="Q51:T51"/>
    <mergeCell ref="B77:E77"/>
    <mergeCell ref="G77:J77"/>
    <mergeCell ref="L77:O77"/>
    <mergeCell ref="Q77:T77"/>
    <mergeCell ref="B41:E50"/>
    <mergeCell ref="G41:J50"/>
    <mergeCell ref="L41:O50"/>
    <mergeCell ref="Q41:T50"/>
    <mergeCell ref="D60:E66"/>
    <mergeCell ref="N60:O66"/>
    <mergeCell ref="Q67:T76"/>
    <mergeCell ref="Q103:T103"/>
    <mergeCell ref="B129:E129"/>
    <mergeCell ref="G129:J129"/>
    <mergeCell ref="L129:O129"/>
    <mergeCell ref="Q129:T129"/>
    <mergeCell ref="B155:E155"/>
    <mergeCell ref="G155:J155"/>
    <mergeCell ref="L155:O155"/>
    <mergeCell ref="Q155:T155"/>
    <mergeCell ref="G119:J128"/>
    <mergeCell ref="S138:T144"/>
    <mergeCell ref="Q138:R143"/>
    <mergeCell ref="Q112:R117"/>
    <mergeCell ref="S112:T118"/>
    <mergeCell ref="Q145:T154"/>
    <mergeCell ref="Q119:T128"/>
    <mergeCell ref="B181:E181"/>
    <mergeCell ref="G181:J181"/>
    <mergeCell ref="L181:O181"/>
    <mergeCell ref="Q181:T181"/>
    <mergeCell ref="B207:E207"/>
    <mergeCell ref="B190:C195"/>
    <mergeCell ref="D190:E196"/>
    <mergeCell ref="B197:E206"/>
    <mergeCell ref="N163:O169"/>
    <mergeCell ref="L170:O180"/>
    <mergeCell ref="B173:E180"/>
    <mergeCell ref="Q171:T180"/>
    <mergeCell ref="G171:J180"/>
    <mergeCell ref="B86:C91"/>
    <mergeCell ref="L86:M91"/>
    <mergeCell ref="D86:E92"/>
    <mergeCell ref="N86:O92"/>
    <mergeCell ref="B138:C143"/>
    <mergeCell ref="L138:M143"/>
    <mergeCell ref="D138:E144"/>
    <mergeCell ref="N138:O144"/>
    <mergeCell ref="B145:E154"/>
    <mergeCell ref="I138:J144"/>
    <mergeCell ref="G138:H143"/>
    <mergeCell ref="G145:J154"/>
    <mergeCell ref="B112:C117"/>
    <mergeCell ref="L112:M117"/>
    <mergeCell ref="D112:E118"/>
    <mergeCell ref="N112:O118"/>
    <mergeCell ref="B119:E128"/>
    <mergeCell ref="L119:O128"/>
    <mergeCell ref="G112:H117"/>
    <mergeCell ref="L145:O154"/>
    <mergeCell ref="I86:J92"/>
    <mergeCell ref="B103:E103"/>
    <mergeCell ref="G103:J103"/>
    <mergeCell ref="L103:O103"/>
    <mergeCell ref="S86:T92"/>
    <mergeCell ref="B67:E76"/>
    <mergeCell ref="G67:J76"/>
    <mergeCell ref="L67:O76"/>
    <mergeCell ref="G60:H65"/>
    <mergeCell ref="Q60:R65"/>
    <mergeCell ref="B60:C65"/>
    <mergeCell ref="L60:M65"/>
    <mergeCell ref="L163:M168"/>
    <mergeCell ref="I60:J66"/>
    <mergeCell ref="S60:T66"/>
    <mergeCell ref="B93:E102"/>
    <mergeCell ref="Q93:T102"/>
    <mergeCell ref="G86:H91"/>
    <mergeCell ref="Q86:R91"/>
    <mergeCell ref="L93:O102"/>
    <mergeCell ref="G93:J102"/>
    <mergeCell ref="G164:H169"/>
    <mergeCell ref="Q164:R169"/>
    <mergeCell ref="I164:J170"/>
    <mergeCell ref="S164:T170"/>
    <mergeCell ref="D166:E172"/>
    <mergeCell ref="B166:C171"/>
    <mergeCell ref="I112:J118"/>
    <mergeCell ref="B15:E24"/>
    <mergeCell ref="B34:C39"/>
    <mergeCell ref="L34:M39"/>
    <mergeCell ref="I8:J14"/>
    <mergeCell ref="S8:T14"/>
    <mergeCell ref="B8:C13"/>
    <mergeCell ref="L8:M13"/>
    <mergeCell ref="D8:E14"/>
    <mergeCell ref="N8:O14"/>
    <mergeCell ref="G8:H13"/>
    <mergeCell ref="Q8:R13"/>
    <mergeCell ref="D34:E40"/>
    <mergeCell ref="N34:O40"/>
    <mergeCell ref="G34:H39"/>
    <mergeCell ref="Q34:R39"/>
    <mergeCell ref="L15:O24"/>
    <mergeCell ref="Q15:T24"/>
    <mergeCell ref="G15:J24"/>
    <mergeCell ref="I34:J40"/>
    <mergeCell ref="S34:T40"/>
    <mergeCell ref="B25:E25"/>
    <mergeCell ref="G25:J25"/>
    <mergeCell ref="L25:O25"/>
    <mergeCell ref="Q25:T25"/>
  </mergeCells>
  <phoneticPr fontId="12" type="noConversion"/>
  <conditionalFormatting sqref="C5">
    <cfRule type="cellIs" dxfId="979" priority="218" operator="equal">
      <formula>"橙色"</formula>
    </cfRule>
    <cfRule type="cellIs" dxfId="978" priority="219" operator="equal">
      <formula>"橙色"</formula>
    </cfRule>
    <cfRule type="cellIs" dxfId="977" priority="220" operator="equal">
      <formula>"红色"</formula>
    </cfRule>
    <cfRule type="cellIs" dxfId="976" priority="221" operator="equal">
      <formula>"绿色"</formula>
    </cfRule>
    <cfRule type="cellIs" dxfId="975" priority="222" operator="equal">
      <formula>"黑色"</formula>
    </cfRule>
    <cfRule type="cellIs" dxfId="974" priority="223" operator="equal">
      <formula>"紫色"</formula>
    </cfRule>
    <cfRule type="cellIs" dxfId="973" priority="224" operator="equal">
      <formula>"蓝色"</formula>
    </cfRule>
  </conditionalFormatting>
  <conditionalFormatting sqref="H5">
    <cfRule type="cellIs" dxfId="972" priority="211" operator="equal">
      <formula>"黑色"</formula>
    </cfRule>
    <cfRule type="cellIs" dxfId="971" priority="212" operator="equal">
      <formula>"红色"</formula>
    </cfRule>
    <cfRule type="cellIs" dxfId="970" priority="213" operator="equal">
      <formula>"橙色"</formula>
    </cfRule>
    <cfRule type="cellIs" dxfId="969" priority="214" operator="equal">
      <formula>"蓝色"</formula>
    </cfRule>
    <cfRule type="cellIs" dxfId="968" priority="215" operator="equal">
      <formula>"绿色"</formula>
    </cfRule>
    <cfRule type="cellIs" dxfId="967" priority="216" operator="equal">
      <formula>"橙色"</formula>
    </cfRule>
    <cfRule type="cellIs" dxfId="966" priority="217" operator="equal">
      <formula>"紫色"</formula>
    </cfRule>
  </conditionalFormatting>
  <conditionalFormatting sqref="M5">
    <cfRule type="cellIs" dxfId="965" priority="246" operator="equal">
      <formula>"橙色"</formula>
    </cfRule>
    <cfRule type="cellIs" dxfId="964" priority="247" operator="equal">
      <formula>"橙色"</formula>
    </cfRule>
    <cfRule type="cellIs" dxfId="963" priority="248" operator="equal">
      <formula>"红色"</formula>
    </cfRule>
    <cfRule type="cellIs" dxfId="962" priority="249" operator="equal">
      <formula>"紫色"</formula>
    </cfRule>
    <cfRule type="cellIs" dxfId="961" priority="250" operator="equal">
      <formula>"蓝色"</formula>
    </cfRule>
    <cfRule type="cellIs" dxfId="960" priority="251" operator="equal">
      <formula>"绿色"</formula>
    </cfRule>
    <cfRule type="cellIs" dxfId="959" priority="252" operator="equal">
      <formula>"黑色"</formula>
    </cfRule>
  </conditionalFormatting>
  <conditionalFormatting sqref="R5">
    <cfRule type="cellIs" dxfId="958" priority="239" operator="equal">
      <formula>"橙色"</formula>
    </cfRule>
    <cfRule type="cellIs" dxfId="957" priority="240" operator="equal">
      <formula>"橙色"</formula>
    </cfRule>
    <cfRule type="cellIs" dxfId="956" priority="241" operator="equal">
      <formula>"红色"</formula>
    </cfRule>
    <cfRule type="cellIs" dxfId="955" priority="242" operator="equal">
      <formula>"紫色"</formula>
    </cfRule>
    <cfRule type="cellIs" dxfId="954" priority="243" operator="equal">
      <formula>"蓝色"</formula>
    </cfRule>
    <cfRule type="cellIs" dxfId="953" priority="244" operator="equal">
      <formula>"绿色"</formula>
    </cfRule>
    <cfRule type="cellIs" dxfId="952" priority="245" operator="equal">
      <formula>"黑色"</formula>
    </cfRule>
  </conditionalFormatting>
  <conditionalFormatting sqref="C31">
    <cfRule type="cellIs" dxfId="951" priority="184" operator="equal">
      <formula>"黑色"</formula>
    </cfRule>
    <cfRule type="cellIs" dxfId="950" priority="189" operator="equal">
      <formula>"紫色"</formula>
    </cfRule>
    <cfRule type="cellIs" dxfId="949" priority="190" operator="equal">
      <formula>"红色"</formula>
    </cfRule>
    <cfRule type="cellIs" dxfId="948" priority="191" operator="equal">
      <formula>"橙色"</formula>
    </cfRule>
    <cfRule type="cellIs" dxfId="947" priority="194" operator="equal">
      <formula>"蓝色"</formula>
    </cfRule>
    <cfRule type="cellIs" dxfId="946" priority="195" operator="equal">
      <formula>"绿色"</formula>
    </cfRule>
    <cfRule type="cellIs" dxfId="945" priority="196" operator="equal">
      <formula>"橙色"</formula>
    </cfRule>
  </conditionalFormatting>
  <conditionalFormatting sqref="H31">
    <cfRule type="cellIs" dxfId="944" priority="183" operator="equal">
      <formula>"红色"</formula>
    </cfRule>
    <cfRule type="cellIs" dxfId="943" priority="185" operator="equal">
      <formula>"橙色"</formula>
    </cfRule>
    <cfRule type="cellIs" dxfId="942" priority="186" operator="equal">
      <formula>"蓝色"</formula>
    </cfRule>
    <cfRule type="cellIs" dxfId="941" priority="187" operator="equal">
      <formula>"紫色"</formula>
    </cfRule>
    <cfRule type="cellIs" dxfId="940" priority="188" operator="equal">
      <formula>"绿色"</formula>
    </cfRule>
    <cfRule type="cellIs" dxfId="939" priority="192" operator="equal">
      <formula>"橙色"</formula>
    </cfRule>
    <cfRule type="cellIs" dxfId="938" priority="193" operator="equal">
      <formula>"黑色"</formula>
    </cfRule>
  </conditionalFormatting>
  <conditionalFormatting sqref="M31">
    <cfRule type="cellIs" dxfId="937" priority="197" operator="equal">
      <formula>"紫色"</formula>
    </cfRule>
    <cfRule type="cellIs" dxfId="936" priority="198" operator="equal">
      <formula>"蓝色"</formula>
    </cfRule>
    <cfRule type="cellIs" dxfId="935" priority="199" operator="equal">
      <formula>"绿色"</formula>
    </cfRule>
    <cfRule type="cellIs" dxfId="934" priority="200" operator="equal">
      <formula>"黑色"</formula>
    </cfRule>
    <cfRule type="cellIs" dxfId="933" priority="204" operator="equal">
      <formula>"红色"</formula>
    </cfRule>
    <cfRule type="cellIs" dxfId="932" priority="205" operator="equal">
      <formula>"橙色"</formula>
    </cfRule>
    <cfRule type="cellIs" dxfId="931" priority="207" operator="equal">
      <formula>"橙色"</formula>
    </cfRule>
  </conditionalFormatting>
  <conditionalFormatting sqref="R31">
    <cfRule type="cellIs" dxfId="930" priority="201" operator="equal">
      <formula>"橙色"</formula>
    </cfRule>
    <cfRule type="cellIs" dxfId="929" priority="202" operator="equal">
      <formula>"紫色"</formula>
    </cfRule>
    <cfRule type="cellIs" dxfId="928" priority="203" operator="equal">
      <formula>"绿色"</formula>
    </cfRule>
    <cfRule type="cellIs" dxfId="927" priority="206" operator="equal">
      <formula>"黑色"</formula>
    </cfRule>
    <cfRule type="cellIs" dxfId="926" priority="208" operator="equal">
      <formula>"红色"</formula>
    </cfRule>
    <cfRule type="cellIs" dxfId="925" priority="209" operator="equal">
      <formula>"橙色"</formula>
    </cfRule>
    <cfRule type="cellIs" dxfId="924" priority="210" operator="equal">
      <formula>"蓝色"</formula>
    </cfRule>
  </conditionalFormatting>
  <conditionalFormatting sqref="C57">
    <cfRule type="cellIs" dxfId="923" priority="158" operator="equal">
      <formula>"紫色"</formula>
    </cfRule>
    <cfRule type="cellIs" dxfId="922" priority="159" operator="equal">
      <formula>"橙色"</formula>
    </cfRule>
    <cfRule type="cellIs" dxfId="921" priority="160" operator="equal">
      <formula>"橙色"</formula>
    </cfRule>
    <cfRule type="cellIs" dxfId="920" priority="161" operator="equal">
      <formula>"绿色"</formula>
    </cfRule>
    <cfRule type="cellIs" dxfId="919" priority="162" operator="equal">
      <formula>"黑色"</formula>
    </cfRule>
    <cfRule type="cellIs" dxfId="918" priority="181" operator="equal">
      <formula>"蓝色"</formula>
    </cfRule>
    <cfRule type="cellIs" dxfId="917" priority="182" operator="equal">
      <formula>"红色"</formula>
    </cfRule>
  </conditionalFormatting>
  <conditionalFormatting sqref="H57">
    <cfRule type="cellIs" dxfId="916" priority="155" operator="equal">
      <formula>"黑色"</formula>
    </cfRule>
    <cfRule type="cellIs" dxfId="915" priority="156" operator="equal">
      <formula>"绿色"</formula>
    </cfRule>
    <cfRule type="cellIs" dxfId="914" priority="157" operator="equal">
      <formula>"蓝色"</formula>
    </cfRule>
    <cfRule type="cellIs" dxfId="913" priority="163" operator="equal">
      <formula>"紫色"</formula>
    </cfRule>
    <cfRule type="cellIs" dxfId="912" priority="164" operator="equal">
      <formula>"橙色"</formula>
    </cfRule>
    <cfRule type="cellIs" dxfId="911" priority="165" operator="equal">
      <formula>"红色"</formula>
    </cfRule>
    <cfRule type="cellIs" dxfId="910" priority="166" operator="equal">
      <formula>"橙色"</formula>
    </cfRule>
  </conditionalFormatting>
  <conditionalFormatting sqref="M57">
    <cfRule type="cellIs" dxfId="909" priority="168" operator="equal">
      <formula>"红色"</formula>
    </cfRule>
    <cfRule type="cellIs" dxfId="908" priority="169" operator="equal">
      <formula>"蓝色"</formula>
    </cfRule>
    <cfRule type="cellIs" dxfId="907" priority="172" operator="equal">
      <formula>"黑色"</formula>
    </cfRule>
    <cfRule type="cellIs" dxfId="906" priority="176" operator="equal">
      <formula>"橙色"</formula>
    </cfRule>
    <cfRule type="cellIs" dxfId="905" priority="177" operator="equal">
      <formula>"橙色"</formula>
    </cfRule>
    <cfRule type="cellIs" dxfId="904" priority="179" operator="equal">
      <formula>"紫色"</formula>
    </cfRule>
    <cfRule type="cellIs" dxfId="903" priority="180" operator="equal">
      <formula>"绿色"</formula>
    </cfRule>
  </conditionalFormatting>
  <conditionalFormatting sqref="R57">
    <cfRule type="cellIs" dxfId="902" priority="167" operator="equal">
      <formula>"橙色"</formula>
    </cfRule>
    <cfRule type="cellIs" dxfId="901" priority="170" operator="equal">
      <formula>"橙色"</formula>
    </cfRule>
    <cfRule type="cellIs" dxfId="900" priority="171" operator="equal">
      <formula>"紫色"</formula>
    </cfRule>
    <cfRule type="cellIs" dxfId="899" priority="173" operator="equal">
      <formula>"红色"</formula>
    </cfRule>
    <cfRule type="cellIs" dxfId="898" priority="174" operator="equal">
      <formula>"绿色"</formula>
    </cfRule>
    <cfRule type="cellIs" dxfId="897" priority="175" operator="equal">
      <formula>"黑色"</formula>
    </cfRule>
    <cfRule type="cellIs" dxfId="896" priority="178" operator="equal">
      <formula>"蓝色"</formula>
    </cfRule>
  </conditionalFormatting>
  <conditionalFormatting sqref="C83">
    <cfRule type="cellIs" dxfId="895" priority="64" operator="equal">
      <formula>"金色"</formula>
    </cfRule>
    <cfRule type="cellIs" dxfId="894" priority="65" operator="equal">
      <formula>"橙色"</formula>
    </cfRule>
    <cfRule type="cellIs" dxfId="893" priority="66" operator="equal">
      <formula>"红色"</formula>
    </cfRule>
    <cfRule type="cellIs" dxfId="892" priority="67" operator="equal">
      <formula>"紫色"</formula>
    </cfRule>
    <cfRule type="cellIs" dxfId="891" priority="68" operator="equal">
      <formula>"蓝色"</formula>
    </cfRule>
    <cfRule type="cellIs" dxfId="890" priority="69" operator="equal">
      <formula>"绿色"</formula>
    </cfRule>
    <cfRule type="cellIs" dxfId="889" priority="70" operator="equal">
      <formula>"黑色"</formula>
    </cfRule>
  </conditionalFormatting>
  <conditionalFormatting sqref="H83">
    <cfRule type="cellIs" dxfId="888" priority="141" operator="equal">
      <formula>"蓝色"</formula>
    </cfRule>
    <cfRule type="cellIs" dxfId="887" priority="144" operator="equal">
      <formula>"绿色"</formula>
    </cfRule>
    <cfRule type="cellIs" dxfId="886" priority="146" operator="equal">
      <formula>"黑色"</formula>
    </cfRule>
    <cfRule type="cellIs" dxfId="885" priority="147" operator="equal">
      <formula>"红色"</formula>
    </cfRule>
    <cfRule type="cellIs" dxfId="884" priority="149" operator="equal">
      <formula>"橙色"</formula>
    </cfRule>
    <cfRule type="cellIs" dxfId="883" priority="151" operator="equal">
      <formula>"橙色"</formula>
    </cfRule>
    <cfRule type="cellIs" dxfId="882" priority="152" operator="equal">
      <formula>"紫色"</formula>
    </cfRule>
  </conditionalFormatting>
  <conditionalFormatting sqref="M83">
    <cfRule type="cellIs" dxfId="881" priority="134" operator="equal">
      <formula>"绿色"</formula>
    </cfRule>
    <cfRule type="cellIs" dxfId="880" priority="135" operator="equal">
      <formula>"黑色"</formula>
    </cfRule>
    <cfRule type="cellIs" dxfId="879" priority="136" operator="equal">
      <formula>"红色"</formula>
    </cfRule>
    <cfRule type="cellIs" dxfId="878" priority="137" operator="equal">
      <formula>"紫色"</formula>
    </cfRule>
    <cfRule type="cellIs" dxfId="877" priority="138" operator="equal">
      <formula>"蓝色"</formula>
    </cfRule>
    <cfRule type="cellIs" dxfId="876" priority="139" operator="equal">
      <formula>"橙色"</formula>
    </cfRule>
    <cfRule type="cellIs" dxfId="875" priority="140" operator="equal">
      <formula>"橙色"</formula>
    </cfRule>
  </conditionalFormatting>
  <conditionalFormatting sqref="R83">
    <cfRule type="cellIs" dxfId="874" priority="120" operator="equal">
      <formula>"橙色"</formula>
    </cfRule>
    <cfRule type="cellIs" dxfId="873" priority="121" operator="equal">
      <formula>"橙色"</formula>
    </cfRule>
    <cfRule type="cellIs" dxfId="872" priority="122" operator="equal">
      <formula>"红色"</formula>
    </cfRule>
    <cfRule type="cellIs" dxfId="871" priority="123" operator="equal">
      <formula>"紫色"</formula>
    </cfRule>
    <cfRule type="cellIs" dxfId="870" priority="124" operator="equal">
      <formula>"蓝色"</formula>
    </cfRule>
    <cfRule type="cellIs" dxfId="869" priority="125" operator="equal">
      <formula>"绿色"</formula>
    </cfRule>
    <cfRule type="cellIs" dxfId="868" priority="126" operator="equal">
      <formula>"黑色"</formula>
    </cfRule>
  </conditionalFormatting>
  <conditionalFormatting sqref="C109">
    <cfRule type="cellIs" dxfId="867" priority="127" operator="equal">
      <formula>"橙色"</formula>
    </cfRule>
    <cfRule type="cellIs" dxfId="866" priority="128" operator="equal">
      <formula>"橙色"</formula>
    </cfRule>
    <cfRule type="cellIs" dxfId="865" priority="129" operator="equal">
      <formula>"红色"</formula>
    </cfRule>
    <cfRule type="cellIs" dxfId="864" priority="130" operator="equal">
      <formula>"紫色"</formula>
    </cfRule>
    <cfRule type="cellIs" dxfId="863" priority="131" operator="equal">
      <formula>"蓝色"</formula>
    </cfRule>
    <cfRule type="cellIs" dxfId="862" priority="132" operator="equal">
      <formula>"绿色"</formula>
    </cfRule>
    <cfRule type="cellIs" dxfId="861" priority="133" operator="equal">
      <formula>"黑色"</formula>
    </cfRule>
  </conditionalFormatting>
  <conditionalFormatting sqref="H109">
    <cfRule type="cellIs" dxfId="860" priority="85" operator="equal">
      <formula>"橙色"</formula>
    </cfRule>
    <cfRule type="cellIs" dxfId="859" priority="86" operator="equal">
      <formula>"橙色"</formula>
    </cfRule>
    <cfRule type="cellIs" dxfId="858" priority="87" operator="equal">
      <formula>"红色"</formula>
    </cfRule>
    <cfRule type="cellIs" dxfId="857" priority="88" operator="equal">
      <formula>"紫色"</formula>
    </cfRule>
    <cfRule type="cellIs" dxfId="856" priority="89" operator="equal">
      <formula>"蓝色"</formula>
    </cfRule>
    <cfRule type="cellIs" dxfId="855" priority="90" operator="equal">
      <formula>"绿色"</formula>
    </cfRule>
    <cfRule type="cellIs" dxfId="854" priority="91" operator="equal">
      <formula>"黑色"</formula>
    </cfRule>
  </conditionalFormatting>
  <conditionalFormatting sqref="M109">
    <cfRule type="cellIs" dxfId="853" priority="57" operator="equal">
      <formula>"橙色"</formula>
    </cfRule>
    <cfRule type="cellIs" dxfId="852" priority="58" operator="equal">
      <formula>"橙色"</formula>
    </cfRule>
    <cfRule type="cellIs" dxfId="851" priority="59" operator="equal">
      <formula>"红色"</formula>
    </cfRule>
    <cfRule type="cellIs" dxfId="850" priority="60" operator="equal">
      <formula>"紫色"</formula>
    </cfRule>
    <cfRule type="cellIs" dxfId="849" priority="61" operator="equal">
      <formula>"蓝色"</formula>
    </cfRule>
    <cfRule type="cellIs" dxfId="848" priority="62" operator="equal">
      <formula>"绿色"</formula>
    </cfRule>
    <cfRule type="cellIs" dxfId="847" priority="63" operator="equal">
      <formula>"黑色"</formula>
    </cfRule>
  </conditionalFormatting>
  <conditionalFormatting sqref="R109">
    <cfRule type="cellIs" dxfId="846" priority="50" operator="equal">
      <formula>"橙色"</formula>
    </cfRule>
    <cfRule type="cellIs" dxfId="845" priority="51" operator="equal">
      <formula>"橙色"</formula>
    </cfRule>
    <cfRule type="cellIs" dxfId="844" priority="52" operator="equal">
      <formula>"红色"</formula>
    </cfRule>
    <cfRule type="cellIs" dxfId="843" priority="53" operator="equal">
      <formula>"紫色"</formula>
    </cfRule>
    <cfRule type="cellIs" dxfId="842" priority="54" operator="equal">
      <formula>"蓝色"</formula>
    </cfRule>
    <cfRule type="cellIs" dxfId="841" priority="55" operator="equal">
      <formula>"绿色"</formula>
    </cfRule>
    <cfRule type="cellIs" dxfId="840" priority="56" operator="equal">
      <formula>"黑色"</formula>
    </cfRule>
  </conditionalFormatting>
  <conditionalFormatting sqref="C135">
    <cfRule type="cellIs" dxfId="839" priority="43" operator="equal">
      <formula>"橙色"</formula>
    </cfRule>
    <cfRule type="cellIs" dxfId="838" priority="44" operator="equal">
      <formula>"橙色"</formula>
    </cfRule>
    <cfRule type="cellIs" dxfId="837" priority="45" operator="equal">
      <formula>"红色"</formula>
    </cfRule>
    <cfRule type="cellIs" dxfId="836" priority="46" operator="equal">
      <formula>"紫色"</formula>
    </cfRule>
    <cfRule type="cellIs" dxfId="835" priority="47" operator="equal">
      <formula>"蓝色"</formula>
    </cfRule>
    <cfRule type="cellIs" dxfId="834" priority="48" operator="equal">
      <formula>"绿色"</formula>
    </cfRule>
    <cfRule type="cellIs" dxfId="833" priority="49" operator="equal">
      <formula>"黑色"</formula>
    </cfRule>
  </conditionalFormatting>
  <conditionalFormatting sqref="H135">
    <cfRule type="cellIs" dxfId="832" priority="36" operator="equal">
      <formula>"橙色"</formula>
    </cfRule>
    <cfRule type="cellIs" dxfId="831" priority="37" operator="equal">
      <formula>"橙色"</formula>
    </cfRule>
    <cfRule type="cellIs" dxfId="830" priority="38" operator="equal">
      <formula>"红色"</formula>
    </cfRule>
    <cfRule type="cellIs" dxfId="829" priority="39" operator="equal">
      <formula>"紫色"</formula>
    </cfRule>
    <cfRule type="cellIs" dxfId="828" priority="40" operator="equal">
      <formula>"蓝色"</formula>
    </cfRule>
    <cfRule type="cellIs" dxfId="827" priority="41" operator="equal">
      <formula>"绿色"</formula>
    </cfRule>
    <cfRule type="cellIs" dxfId="826" priority="42" operator="equal">
      <formula>"黑色"</formula>
    </cfRule>
  </conditionalFormatting>
  <conditionalFormatting sqref="M135">
    <cfRule type="cellIs" dxfId="825" priority="29" operator="equal">
      <formula>"橙色"</formula>
    </cfRule>
    <cfRule type="cellIs" dxfId="824" priority="30" operator="equal">
      <formula>"橙色"</formula>
    </cfRule>
    <cfRule type="cellIs" dxfId="823" priority="31" operator="equal">
      <formula>"红色"</formula>
    </cfRule>
    <cfRule type="cellIs" dxfId="822" priority="32" operator="equal">
      <formula>"紫色"</formula>
    </cfRule>
    <cfRule type="cellIs" dxfId="821" priority="33" operator="equal">
      <formula>"蓝色"</formula>
    </cfRule>
    <cfRule type="cellIs" dxfId="820" priority="34" operator="equal">
      <formula>"绿色"</formula>
    </cfRule>
    <cfRule type="cellIs" dxfId="819" priority="35" operator="equal">
      <formula>"黑色"</formula>
    </cfRule>
  </conditionalFormatting>
  <conditionalFormatting sqref="R135">
    <cfRule type="cellIs" dxfId="818" priority="22" operator="equal">
      <formula>"橙色"</formula>
    </cfRule>
    <cfRule type="cellIs" dxfId="817" priority="23" operator="equal">
      <formula>"橙色"</formula>
    </cfRule>
    <cfRule type="cellIs" dxfId="816" priority="24" operator="equal">
      <formula>"红色"</formula>
    </cfRule>
    <cfRule type="cellIs" dxfId="815" priority="25" operator="equal">
      <formula>"紫色"</formula>
    </cfRule>
    <cfRule type="cellIs" dxfId="814" priority="26" operator="equal">
      <formula>"蓝色"</formula>
    </cfRule>
    <cfRule type="cellIs" dxfId="813" priority="27" operator="equal">
      <formula>"绿色"</formula>
    </cfRule>
    <cfRule type="cellIs" dxfId="812" priority="28" operator="equal">
      <formula>"黑色"</formula>
    </cfRule>
  </conditionalFormatting>
  <conditionalFormatting sqref="M160">
    <cfRule type="cellIs" dxfId="811" priority="99" operator="equal">
      <formula>"橙色"</formula>
    </cfRule>
    <cfRule type="cellIs" dxfId="810" priority="100" operator="equal">
      <formula>"橙色"</formula>
    </cfRule>
    <cfRule type="cellIs" dxfId="809" priority="101" operator="equal">
      <formula>"红色"</formula>
    </cfRule>
    <cfRule type="cellIs" dxfId="808" priority="102" operator="equal">
      <formula>"紫色"</formula>
    </cfRule>
    <cfRule type="cellIs" dxfId="807" priority="103" operator="equal">
      <formula>"蓝色"</formula>
    </cfRule>
    <cfRule type="cellIs" dxfId="806" priority="104" operator="equal">
      <formula>"绿色"</formula>
    </cfRule>
    <cfRule type="cellIs" dxfId="805" priority="105" operator="equal">
      <formula>"黑色"</formula>
    </cfRule>
  </conditionalFormatting>
  <conditionalFormatting sqref="H161">
    <cfRule type="cellIs" dxfId="804" priority="106" operator="equal">
      <formula>"橙色"</formula>
    </cfRule>
    <cfRule type="cellIs" dxfId="803" priority="107" operator="equal">
      <formula>"橙色"</formula>
    </cfRule>
    <cfRule type="cellIs" dxfId="802" priority="108" operator="equal">
      <formula>"红色"</formula>
    </cfRule>
    <cfRule type="cellIs" dxfId="801" priority="109" operator="equal">
      <formula>"紫色"</formula>
    </cfRule>
    <cfRule type="cellIs" dxfId="800" priority="110" operator="equal">
      <formula>"蓝色"</formula>
    </cfRule>
    <cfRule type="cellIs" dxfId="799" priority="111" operator="equal">
      <formula>"绿色"</formula>
    </cfRule>
    <cfRule type="cellIs" dxfId="798" priority="112" operator="equal">
      <formula>"黑色"</formula>
    </cfRule>
  </conditionalFormatting>
  <conditionalFormatting sqref="R161">
    <cfRule type="cellIs" dxfId="797" priority="92" operator="equal">
      <formula>"橙色"</formula>
    </cfRule>
    <cfRule type="cellIs" dxfId="796" priority="93" operator="equal">
      <formula>"橙色"</formula>
    </cfRule>
    <cfRule type="cellIs" dxfId="795" priority="94" operator="equal">
      <formula>"红色"</formula>
    </cfRule>
    <cfRule type="cellIs" dxfId="794" priority="95" operator="equal">
      <formula>"紫色"</formula>
    </cfRule>
    <cfRule type="cellIs" dxfId="793" priority="96" operator="equal">
      <formula>"蓝色"</formula>
    </cfRule>
    <cfRule type="cellIs" dxfId="792" priority="97" operator="equal">
      <formula>"绿色"</formula>
    </cfRule>
    <cfRule type="cellIs" dxfId="791" priority="98" operator="equal">
      <formula>"黑色"</formula>
    </cfRule>
  </conditionalFormatting>
  <conditionalFormatting sqref="C163">
    <cfRule type="cellIs" dxfId="790" priority="71" operator="equal">
      <formula>"金色"</formula>
    </cfRule>
    <cfRule type="cellIs" dxfId="789" priority="72" operator="equal">
      <formula>"橙色"</formula>
    </cfRule>
    <cfRule type="cellIs" dxfId="788" priority="73" operator="equal">
      <formula>"红色"</formula>
    </cfRule>
    <cfRule type="cellIs" dxfId="787" priority="74" operator="equal">
      <formula>"紫色"</formula>
    </cfRule>
    <cfRule type="cellIs" dxfId="786" priority="75" operator="equal">
      <formula>"蓝色"</formula>
    </cfRule>
    <cfRule type="cellIs" dxfId="785" priority="76" operator="equal">
      <formula>"绿色"</formula>
    </cfRule>
    <cfRule type="cellIs" dxfId="784" priority="77" operator="equal">
      <formula>"黑色"</formula>
    </cfRule>
  </conditionalFormatting>
  <conditionalFormatting sqref="C187">
    <cfRule type="cellIs" dxfId="783" priority="8" operator="equal">
      <formula>"橙色"</formula>
    </cfRule>
    <cfRule type="cellIs" dxfId="782" priority="9" operator="equal">
      <formula>"橙色"</formula>
    </cfRule>
    <cfRule type="cellIs" dxfId="781" priority="10" operator="equal">
      <formula>"红色"</formula>
    </cfRule>
    <cfRule type="cellIs" dxfId="780" priority="11" operator="equal">
      <formula>"紫色"</formula>
    </cfRule>
    <cfRule type="cellIs" dxfId="779" priority="12" operator="equal">
      <formula>"蓝色"</formula>
    </cfRule>
    <cfRule type="cellIs" dxfId="778" priority="13" operator="equal">
      <formula>"绿色"</formula>
    </cfRule>
    <cfRule type="cellIs" dxfId="777" priority="14" operator="equal">
      <formula>"黑色"</formula>
    </cfRule>
  </conditionalFormatting>
  <dataValidations count="10">
    <dataValidation type="list" allowBlank="1" showInputMessage="1" showErrorMessage="1" sqref="C3 H3 M3 R3 C29 H29 M29 R29 C55 H55 M55 R55 C81 H81 M81 R81 C107 H107 M107 R107 C133 H133 M133 R133 R159 C185" xr:uid="{00000000-0002-0000-0600-000000000000}">
      <formula1>"[下拉],近程冷兵器,近程热兵器,副武器"</formula1>
    </dataValidation>
    <dataValidation type="list" allowBlank="1" showInputMessage="1" showErrorMessage="1" sqref="D3 I3 N3 S3 D29 I29 N29 S29 D55 I55 N55 S55 D81 I81 N81 S81 D107 I107 N107 S107 D133 I133 N133 S133 S159 D185" xr:uid="{00000000-0002-0000-06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T159 E185" xr:uid="{00000000-0002-0000-0600-000002000000}"/>
    <dataValidation type="list" allowBlank="1" showInputMessage="1" showErrorMessage="1" sqref="C159" xr:uid="{00000000-0002-0000-0600-000003000000}">
      <formula1>"[下拉],远程冷兵器,远程热兵器"</formula1>
    </dataValidation>
    <dataValidation type="list" allowBlank="1" showInputMessage="1" showErrorMessage="1" sqref="E4 J4 O4 T4 E30 J30 O30 T30 E56 J56 O56 T56 E82 J82 O82 T82 E108 J108 O108 T108 E134 J134 O134 T134 E160 J160 T160 E186" xr:uid="{00000000-0002-0000-0600-000004000000}">
      <formula1>"0,10,20,30,40,50,60,70,80,90,100,110,120,130,140,150,160,170,180,190,200,210,220,230,240,250,260,270,280,290,300,310,320,330,340,350,360,370,380,390,400,410,420,430,440,450,460,470,480,490,500"</formula1>
    </dataValidation>
    <dataValidation type="list" allowBlank="1" showInputMessage="1" showErrorMessage="1" sqref="D159" xr:uid="{00000000-0002-0000-0600-000005000000}">
      <formula1>"[下拉],弩,弓,非自动枪械（0射速）,半自动枪械（1射速）,全自动枪械（2射速）"</formula1>
    </dataValidation>
    <dataValidation type="list" allowBlank="1" showInputMessage="1" showErrorMessage="1" sqref="H159" xr:uid="{00000000-0002-0000-0600-000006000000}">
      <formula1>"[下拉],魔导器,魔导武器"</formula1>
    </dataValidation>
    <dataValidation type="list" allowBlank="1" showInputMessage="1" showErrorMessage="1" sqref="I159" xr:uid="{00000000-0002-0000-0600-000007000000}">
      <formula1>"[下拉],长柄魔导器,中柄魔导器,短柄魔导器,无柄魔导器,共生体魔导器"</formula1>
    </dataValidation>
    <dataValidation type="list" allowBlank="1" showInputMessage="1" showErrorMessage="1" sqref="O159" xr:uid="{00000000-0002-0000-0600-000008000000}">
      <formula1>"0,15,30,45,60,75,90,105,120,135,150,165,180,195,210,225,240,255,270,285,300,315,330,345,360,375,390,405,420,435,450"</formula1>
    </dataValidation>
    <dataValidation type="list" allowBlank="1" showInputMessage="1" showErrorMessage="1" sqref="E161" xr:uid="{00000000-0002-0000-0600-000009000000}">
      <formula1>"0,50,100,150,200,250"</formula1>
    </dataValidation>
  </dataValidations>
  <pageMargins left="0.75" right="0.75" top="1" bottom="1" header="0.5" footer="0.5"/>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155"/>
  <sheetViews>
    <sheetView topLeftCell="A101" workbookViewId="0">
      <selection activeCell="G114" sqref="G114:H119"/>
    </sheetView>
  </sheetViews>
  <sheetFormatPr defaultColWidth="8.875" defaultRowHeight="12" customHeight="1" x14ac:dyDescent="0.15"/>
  <cols>
    <col min="1" max="16384" width="8.875" style="1"/>
  </cols>
  <sheetData>
    <row r="2" spans="2:20" ht="12" customHeight="1" x14ac:dyDescent="0.15">
      <c r="B2" s="6" t="s">
        <v>364</v>
      </c>
      <c r="C2" s="72" t="s">
        <v>21</v>
      </c>
      <c r="D2" s="10" t="s">
        <v>365</v>
      </c>
      <c r="E2" s="73" t="str">
        <f>E3</f>
        <v>长弓</v>
      </c>
      <c r="G2" s="6" t="s">
        <v>364</v>
      </c>
      <c r="H2" s="72" t="s">
        <v>34</v>
      </c>
      <c r="I2" s="10" t="s">
        <v>365</v>
      </c>
      <c r="J2" s="73" t="str">
        <f>J3</f>
        <v>短弓</v>
      </c>
      <c r="L2" s="6" t="s">
        <v>364</v>
      </c>
      <c r="M2" s="72" t="s">
        <v>48</v>
      </c>
      <c r="N2" s="10" t="s">
        <v>365</v>
      </c>
      <c r="O2" s="73" t="str">
        <f>O3</f>
        <v>长弓</v>
      </c>
      <c r="Q2" s="6" t="s">
        <v>364</v>
      </c>
      <c r="R2" s="72" t="s">
        <v>75</v>
      </c>
      <c r="S2" s="10" t="s">
        <v>365</v>
      </c>
      <c r="T2" s="73" t="str">
        <f>T3</f>
        <v>弓</v>
      </c>
    </row>
    <row r="3" spans="2:20" ht="12" customHeight="1" x14ac:dyDescent="0.15">
      <c r="B3" s="6" t="s">
        <v>366</v>
      </c>
      <c r="C3" s="7" t="s">
        <v>1087</v>
      </c>
      <c r="D3" s="7" t="s">
        <v>7</v>
      </c>
      <c r="E3" s="8" t="s">
        <v>1088</v>
      </c>
      <c r="G3" s="6" t="s">
        <v>366</v>
      </c>
      <c r="H3" s="7" t="s">
        <v>1087</v>
      </c>
      <c r="I3" s="7" t="s">
        <v>7</v>
      </c>
      <c r="J3" s="8" t="s">
        <v>1089</v>
      </c>
      <c r="L3" s="6" t="s">
        <v>366</v>
      </c>
      <c r="M3" s="7" t="s">
        <v>1087</v>
      </c>
      <c r="N3" s="7" t="s">
        <v>7</v>
      </c>
      <c r="O3" s="8" t="s">
        <v>1088</v>
      </c>
      <c r="Q3" s="6" t="s">
        <v>366</v>
      </c>
      <c r="R3" s="7" t="s">
        <v>1087</v>
      </c>
      <c r="S3" s="7" t="s">
        <v>7</v>
      </c>
      <c r="T3" s="8" t="s">
        <v>7</v>
      </c>
    </row>
    <row r="4" spans="2:20" ht="12" customHeight="1" x14ac:dyDescent="0.15">
      <c r="B4" s="6" t="s">
        <v>370</v>
      </c>
      <c r="C4" s="12" t="str">
        <f>IF(E4/10&lt;1,"",E4/10&amp;"D5")</f>
        <v>9D5</v>
      </c>
      <c r="D4" s="10" t="s">
        <v>371</v>
      </c>
      <c r="E4" s="11">
        <v>90</v>
      </c>
      <c r="G4" s="6" t="s">
        <v>370</v>
      </c>
      <c r="H4" s="12" t="str">
        <f>IF(J4/10&lt;1,"",J4/10&amp;"D5")</f>
        <v>12D5</v>
      </c>
      <c r="I4" s="10" t="s">
        <v>371</v>
      </c>
      <c r="J4" s="11">
        <v>120</v>
      </c>
      <c r="L4" s="6" t="s">
        <v>370</v>
      </c>
      <c r="M4" s="12" t="str">
        <f>IF(O4/10&lt;1,"",O4/10&amp;"D5")</f>
        <v>18D5</v>
      </c>
      <c r="N4" s="10" t="s">
        <v>371</v>
      </c>
      <c r="O4" s="11">
        <v>180</v>
      </c>
      <c r="Q4" s="6" t="s">
        <v>370</v>
      </c>
      <c r="R4" s="12" t="str">
        <f>IF(T4/10&lt;1,"",T4/10&amp;"D5")</f>
        <v>21D5</v>
      </c>
      <c r="S4" s="10" t="s">
        <v>371</v>
      </c>
      <c r="T4" s="11">
        <v>210</v>
      </c>
    </row>
    <row r="5" spans="2:20" ht="12" customHeight="1" x14ac:dyDescent="0.15">
      <c r="B5" s="6" t="s">
        <v>1074</v>
      </c>
      <c r="C5" s="19">
        <f>E5/50+1</f>
        <v>1</v>
      </c>
      <c r="D5" s="6" t="s">
        <v>1090</v>
      </c>
      <c r="E5" s="11">
        <v>0</v>
      </c>
      <c r="G5" s="6" t="s">
        <v>1074</v>
      </c>
      <c r="H5" s="19">
        <f>J5/50+1</f>
        <v>1</v>
      </c>
      <c r="I5" s="6" t="s">
        <v>1090</v>
      </c>
      <c r="J5" s="11">
        <v>0</v>
      </c>
      <c r="L5" s="6" t="s">
        <v>1074</v>
      </c>
      <c r="M5" s="19">
        <f>O5/50+1</f>
        <v>1</v>
      </c>
      <c r="N5" s="6" t="s">
        <v>1090</v>
      </c>
      <c r="O5" s="11">
        <v>0</v>
      </c>
      <c r="Q5" s="6" t="s">
        <v>1074</v>
      </c>
      <c r="R5" s="19">
        <f>T5/50+1</f>
        <v>1</v>
      </c>
      <c r="S5" s="6" t="s">
        <v>1090</v>
      </c>
      <c r="T5" s="11">
        <v>0</v>
      </c>
    </row>
    <row r="6" spans="2:20" ht="12" customHeight="1" x14ac:dyDescent="0.15">
      <c r="B6" s="6" t="s">
        <v>1077</v>
      </c>
      <c r="C6" s="19">
        <f>E6*5</f>
        <v>375</v>
      </c>
      <c r="D6" s="10" t="s">
        <v>1078</v>
      </c>
      <c r="E6" s="11">
        <v>75</v>
      </c>
      <c r="G6" s="6" t="s">
        <v>1077</v>
      </c>
      <c r="H6" s="19">
        <f>J6*5</f>
        <v>150</v>
      </c>
      <c r="I6" s="10" t="s">
        <v>1078</v>
      </c>
      <c r="J6" s="11">
        <v>30</v>
      </c>
      <c r="L6" s="6" t="s">
        <v>1077</v>
      </c>
      <c r="M6" s="19">
        <f>O6*5</f>
        <v>500</v>
      </c>
      <c r="N6" s="10" t="s">
        <v>1078</v>
      </c>
      <c r="O6" s="11">
        <v>100</v>
      </c>
      <c r="Q6" s="6" t="s">
        <v>1077</v>
      </c>
      <c r="R6" s="19">
        <f>T6*5</f>
        <v>200</v>
      </c>
      <c r="S6" s="10" t="s">
        <v>1078</v>
      </c>
      <c r="T6" s="11">
        <v>40</v>
      </c>
    </row>
    <row r="7" spans="2:20" ht="12" customHeight="1" x14ac:dyDescent="0.15">
      <c r="B7" s="6" t="s">
        <v>372</v>
      </c>
      <c r="C7" s="29" t="str">
        <f>LOOKUP(C8,{0,201,401,601,901,1201,1501;"黑色","绿色","蓝色","紫色","红色","橙色","金色"})</f>
        <v>黑色</v>
      </c>
      <c r="D7" s="10" t="s">
        <v>373</v>
      </c>
      <c r="E7" s="13">
        <v>20</v>
      </c>
      <c r="G7" s="6" t="s">
        <v>372</v>
      </c>
      <c r="H7" s="29" t="str">
        <f>LOOKUP(H8,{0,201,401,601,901,1201,1501;"黑色","绿色","蓝色","紫色","红色","橙色","金色"})</f>
        <v>绿色</v>
      </c>
      <c r="I7" s="10" t="s">
        <v>373</v>
      </c>
      <c r="J7" s="13">
        <v>8</v>
      </c>
      <c r="L7" s="6" t="s">
        <v>372</v>
      </c>
      <c r="M7" s="29" t="str">
        <f>LOOKUP(M8,{0,201,401,601,901,1201,1501;"黑色","绿色","蓝色","紫色","红色","橙色","金色"})</f>
        <v>绿色</v>
      </c>
      <c r="N7" s="10" t="s">
        <v>373</v>
      </c>
      <c r="O7" s="13">
        <v>12</v>
      </c>
      <c r="Q7" s="6" t="s">
        <v>372</v>
      </c>
      <c r="R7" s="29" t="str">
        <f>LOOKUP(R8,{0,201,401,601,901,1201,1501;"黑色","绿色","蓝色","紫色","红色","橙色","金色"})</f>
        <v>蓝色</v>
      </c>
      <c r="S7" s="10" t="s">
        <v>373</v>
      </c>
      <c r="T7" s="13">
        <v>15</v>
      </c>
    </row>
    <row r="8" spans="2:20" ht="12" customHeight="1" x14ac:dyDescent="0.15">
      <c r="B8" s="6" t="s">
        <v>374</v>
      </c>
      <c r="C8" s="19">
        <f>E4+E5+E6+C16+IF(D3="全自动枪",LOOKUP((E4+E5+E6+C16),{0,201,401,601,901,1201,1501;0,100,200,300,400,500,600}),0)</f>
        <v>165</v>
      </c>
      <c r="D8" s="10" t="s">
        <v>375</v>
      </c>
      <c r="E8" s="13">
        <v>16</v>
      </c>
      <c r="G8" s="6" t="s">
        <v>374</v>
      </c>
      <c r="H8" s="19">
        <f>J4+J5+J6+H16+IF(I3="全自动枪",LOOKUP((J4+J5+J6+H16),{0,201,401,601,901,1201,1501;0,100,200,300,400,500,600}),0)</f>
        <v>250</v>
      </c>
      <c r="I8" s="10" t="s">
        <v>375</v>
      </c>
      <c r="J8" s="13">
        <v>12</v>
      </c>
      <c r="L8" s="6" t="s">
        <v>374</v>
      </c>
      <c r="M8" s="19">
        <f>O4+O5+O6+M16+IF(N3="全自动枪",LOOKUP((O4+O5+O6+M16),{0,201,401,601,901,1201,1501;0,100,200,300,400,500,600}),0)</f>
        <v>280</v>
      </c>
      <c r="N8" s="10" t="s">
        <v>375</v>
      </c>
      <c r="O8" s="13">
        <v>16</v>
      </c>
      <c r="Q8" s="6" t="s">
        <v>374</v>
      </c>
      <c r="R8" s="19">
        <f>T4+T5+T6+R16+IF(S3="全自动枪",LOOKUP((T4+T5+T6+R16),{0,201,401,601,901,1201,1501;0,100,200,300,400,500,600}),0)</f>
        <v>450</v>
      </c>
      <c r="S8" s="10" t="s">
        <v>375</v>
      </c>
      <c r="T8" s="13">
        <v>14</v>
      </c>
    </row>
    <row r="9" spans="2:20" ht="12" customHeight="1" x14ac:dyDescent="0.15">
      <c r="B9" s="6" t="s">
        <v>376</v>
      </c>
      <c r="C9" s="19">
        <f>C8*20</f>
        <v>3300</v>
      </c>
      <c r="D9" s="10" t="s">
        <v>377</v>
      </c>
      <c r="E9" s="74">
        <f>C8</f>
        <v>165</v>
      </c>
      <c r="G9" s="6" t="s">
        <v>376</v>
      </c>
      <c r="H9" s="19">
        <f>H8*20</f>
        <v>5000</v>
      </c>
      <c r="I9" s="10" t="s">
        <v>377</v>
      </c>
      <c r="J9" s="74">
        <f>H8</f>
        <v>250</v>
      </c>
      <c r="L9" s="6" t="s">
        <v>376</v>
      </c>
      <c r="M9" s="19">
        <f>M8*20</f>
        <v>5600</v>
      </c>
      <c r="N9" s="10" t="s">
        <v>377</v>
      </c>
      <c r="O9" s="74">
        <f>M8</f>
        <v>280</v>
      </c>
      <c r="Q9" s="6" t="s">
        <v>376</v>
      </c>
      <c r="R9" s="19">
        <f>R8*20</f>
        <v>9000</v>
      </c>
      <c r="S9" s="10" t="s">
        <v>377</v>
      </c>
      <c r="T9" s="74">
        <f>R8</f>
        <v>450</v>
      </c>
    </row>
    <row r="10" spans="2:20" ht="12" customHeight="1" x14ac:dyDescent="0.15">
      <c r="B10" s="196" t="s">
        <v>384</v>
      </c>
      <c r="C10" s="197"/>
      <c r="D10" s="193" t="s">
        <v>1091</v>
      </c>
      <c r="E10" s="194"/>
      <c r="G10" s="196" t="s">
        <v>1092</v>
      </c>
      <c r="H10" s="197"/>
      <c r="I10" s="193" t="s">
        <v>1093</v>
      </c>
      <c r="J10" s="194"/>
      <c r="L10" s="196" t="s">
        <v>384</v>
      </c>
      <c r="M10" s="197"/>
      <c r="N10" s="193" t="s">
        <v>1094</v>
      </c>
      <c r="O10" s="194"/>
      <c r="Q10" s="196" t="s">
        <v>1095</v>
      </c>
      <c r="R10" s="197"/>
      <c r="S10" s="193" t="s">
        <v>1096</v>
      </c>
      <c r="T10" s="194"/>
    </row>
    <row r="11" spans="2:20" ht="12" customHeight="1" x14ac:dyDescent="0.15">
      <c r="B11" s="196"/>
      <c r="C11" s="197"/>
      <c r="D11" s="195"/>
      <c r="E11" s="141"/>
      <c r="G11" s="196"/>
      <c r="H11" s="197"/>
      <c r="I11" s="195"/>
      <c r="J11" s="141"/>
      <c r="L11" s="196"/>
      <c r="M11" s="197"/>
      <c r="N11" s="195"/>
      <c r="O11" s="141"/>
      <c r="Q11" s="196"/>
      <c r="R11" s="197"/>
      <c r="S11" s="195"/>
      <c r="T11" s="141"/>
    </row>
    <row r="12" spans="2:20" ht="12" customHeight="1" x14ac:dyDescent="0.15">
      <c r="B12" s="196"/>
      <c r="C12" s="197"/>
      <c r="D12" s="195"/>
      <c r="E12" s="141"/>
      <c r="G12" s="196"/>
      <c r="H12" s="197"/>
      <c r="I12" s="195"/>
      <c r="J12" s="141"/>
      <c r="L12" s="196"/>
      <c r="M12" s="197"/>
      <c r="N12" s="195"/>
      <c r="O12" s="141"/>
      <c r="Q12" s="196"/>
      <c r="R12" s="197"/>
      <c r="S12" s="195"/>
      <c r="T12" s="141"/>
    </row>
    <row r="13" spans="2:20" ht="12" customHeight="1" x14ac:dyDescent="0.15">
      <c r="B13" s="196"/>
      <c r="C13" s="197"/>
      <c r="D13" s="195"/>
      <c r="E13" s="141"/>
      <c r="G13" s="196"/>
      <c r="H13" s="197"/>
      <c r="I13" s="195"/>
      <c r="J13" s="141"/>
      <c r="L13" s="196"/>
      <c r="M13" s="197"/>
      <c r="N13" s="195"/>
      <c r="O13" s="141"/>
      <c r="Q13" s="196"/>
      <c r="R13" s="197"/>
      <c r="S13" s="195"/>
      <c r="T13" s="141"/>
    </row>
    <row r="14" spans="2:20" ht="12" customHeight="1" x14ac:dyDescent="0.15">
      <c r="B14" s="196"/>
      <c r="C14" s="197"/>
      <c r="D14" s="195"/>
      <c r="E14" s="141"/>
      <c r="G14" s="196"/>
      <c r="H14" s="197"/>
      <c r="I14" s="195"/>
      <c r="J14" s="141"/>
      <c r="L14" s="196"/>
      <c r="M14" s="197"/>
      <c r="N14" s="195"/>
      <c r="O14" s="141"/>
      <c r="Q14" s="196"/>
      <c r="R14" s="197"/>
      <c r="S14" s="195"/>
      <c r="T14" s="141"/>
    </row>
    <row r="15" spans="2:20" ht="12" customHeight="1" x14ac:dyDescent="0.15">
      <c r="B15" s="196"/>
      <c r="C15" s="197"/>
      <c r="D15" s="195"/>
      <c r="E15" s="141"/>
      <c r="G15" s="196"/>
      <c r="H15" s="197"/>
      <c r="I15" s="195"/>
      <c r="J15" s="141"/>
      <c r="L15" s="196"/>
      <c r="M15" s="197"/>
      <c r="N15" s="195"/>
      <c r="O15" s="141"/>
      <c r="Q15" s="196"/>
      <c r="R15" s="197"/>
      <c r="S15" s="195"/>
      <c r="T15" s="141"/>
    </row>
    <row r="16" spans="2:20" ht="12" customHeight="1" x14ac:dyDescent="0.15">
      <c r="B16" s="75" t="s">
        <v>386</v>
      </c>
      <c r="C16" s="76">
        <v>0</v>
      </c>
      <c r="D16" s="195"/>
      <c r="E16" s="141"/>
      <c r="G16" s="75" t="s">
        <v>386</v>
      </c>
      <c r="H16" s="76">
        <v>100</v>
      </c>
      <c r="I16" s="195"/>
      <c r="J16" s="141"/>
      <c r="L16" s="75" t="s">
        <v>386</v>
      </c>
      <c r="M16" s="76">
        <v>0</v>
      </c>
      <c r="N16" s="195"/>
      <c r="O16" s="141"/>
      <c r="Q16" s="75" t="s">
        <v>386</v>
      </c>
      <c r="R16" s="76">
        <v>200</v>
      </c>
      <c r="S16" s="195"/>
      <c r="T16" s="141"/>
    </row>
    <row r="17" spans="2:20" ht="12" customHeight="1" x14ac:dyDescent="0.15">
      <c r="B17" s="146" t="s">
        <v>1097</v>
      </c>
      <c r="C17" s="147"/>
      <c r="D17" s="147"/>
      <c r="E17" s="148"/>
      <c r="G17" s="146" t="s">
        <v>1098</v>
      </c>
      <c r="H17" s="147"/>
      <c r="I17" s="147"/>
      <c r="J17" s="148"/>
      <c r="L17" s="146" t="s">
        <v>1099</v>
      </c>
      <c r="M17" s="147"/>
      <c r="N17" s="147"/>
      <c r="O17" s="148"/>
      <c r="Q17" s="146" t="s">
        <v>1100</v>
      </c>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98" t="s">
        <v>392</v>
      </c>
      <c r="C25" s="199"/>
      <c r="D25" s="199"/>
      <c r="E25" s="200"/>
      <c r="G25" s="198" t="s">
        <v>1101</v>
      </c>
      <c r="H25" s="199"/>
      <c r="I25" s="199"/>
      <c r="J25" s="200"/>
      <c r="L25" s="198" t="s">
        <v>1102</v>
      </c>
      <c r="M25" s="199"/>
      <c r="N25" s="199"/>
      <c r="O25" s="200"/>
      <c r="Q25" s="198" t="s">
        <v>1102</v>
      </c>
      <c r="R25" s="199"/>
      <c r="S25" s="199"/>
      <c r="T25" s="200"/>
    </row>
    <row r="28" spans="2:20" ht="12" customHeight="1" x14ac:dyDescent="0.15">
      <c r="B28" s="6" t="s">
        <v>364</v>
      </c>
      <c r="C28" s="72" t="s">
        <v>61</v>
      </c>
      <c r="D28" s="10" t="s">
        <v>365</v>
      </c>
      <c r="E28" s="73" t="str">
        <f>E29</f>
        <v>长弓</v>
      </c>
      <c r="G28" s="6" t="s">
        <v>364</v>
      </c>
      <c r="H28" s="72" t="s">
        <v>140</v>
      </c>
      <c r="I28" s="10" t="s">
        <v>365</v>
      </c>
      <c r="J28" s="73" t="str">
        <f>J29</f>
        <v>长弓</v>
      </c>
      <c r="L28" s="6" t="s">
        <v>364</v>
      </c>
      <c r="M28" s="72" t="s">
        <v>153</v>
      </c>
      <c r="N28" s="10" t="s">
        <v>365</v>
      </c>
      <c r="O28" s="73" t="str">
        <f>O29</f>
        <v>长弓</v>
      </c>
      <c r="Q28" s="6" t="s">
        <v>364</v>
      </c>
      <c r="R28" s="72" t="s">
        <v>177</v>
      </c>
      <c r="S28" s="10" t="s">
        <v>365</v>
      </c>
      <c r="T28" s="73" t="str">
        <f>T29</f>
        <v>长弓</v>
      </c>
    </row>
    <row r="29" spans="2:20" ht="12" customHeight="1" x14ac:dyDescent="0.15">
      <c r="B29" s="6" t="s">
        <v>366</v>
      </c>
      <c r="C29" s="7" t="s">
        <v>1087</v>
      </c>
      <c r="D29" s="7" t="s">
        <v>7</v>
      </c>
      <c r="E29" s="8" t="s">
        <v>1088</v>
      </c>
      <c r="G29" s="6" t="s">
        <v>366</v>
      </c>
      <c r="H29" s="7" t="s">
        <v>1087</v>
      </c>
      <c r="I29" s="7" t="s">
        <v>7</v>
      </c>
      <c r="J29" s="8" t="s">
        <v>1088</v>
      </c>
      <c r="L29" s="6" t="s">
        <v>366</v>
      </c>
      <c r="M29" s="7" t="s">
        <v>1087</v>
      </c>
      <c r="N29" s="7" t="s">
        <v>7</v>
      </c>
      <c r="O29" s="8" t="s">
        <v>1088</v>
      </c>
      <c r="Q29" s="6" t="s">
        <v>366</v>
      </c>
      <c r="R29" s="7" t="s">
        <v>1087</v>
      </c>
      <c r="S29" s="7" t="s">
        <v>7</v>
      </c>
      <c r="T29" s="8" t="s">
        <v>1088</v>
      </c>
    </row>
    <row r="30" spans="2:20" ht="12" customHeight="1" x14ac:dyDescent="0.15">
      <c r="B30" s="6" t="s">
        <v>370</v>
      </c>
      <c r="C30" s="12" t="str">
        <f>IF(E30/10&lt;1,"",E30/10&amp;"D5")</f>
        <v>22D5</v>
      </c>
      <c r="D30" s="10" t="s">
        <v>371</v>
      </c>
      <c r="E30" s="11">
        <v>220</v>
      </c>
      <c r="G30" s="6" t="s">
        <v>370</v>
      </c>
      <c r="H30" s="12" t="str">
        <f>IF(J30/10&lt;1,"",J30/10&amp;"D5")</f>
        <v>13D5</v>
      </c>
      <c r="I30" s="10" t="s">
        <v>371</v>
      </c>
      <c r="J30" s="11">
        <v>130</v>
      </c>
      <c r="L30" s="6" t="s">
        <v>370</v>
      </c>
      <c r="M30" s="12" t="str">
        <f>IF(O30/10&lt;1,"",O30/10&amp;"D5")</f>
        <v>31D5</v>
      </c>
      <c r="N30" s="10" t="s">
        <v>371</v>
      </c>
      <c r="O30" s="11">
        <v>310</v>
      </c>
      <c r="Q30" s="6" t="s">
        <v>370</v>
      </c>
      <c r="R30" s="12" t="str">
        <f>IF(T30/10&lt;1,"",T30/10&amp;"D5")</f>
        <v>41D5</v>
      </c>
      <c r="S30" s="10" t="s">
        <v>371</v>
      </c>
      <c r="T30" s="11">
        <v>410</v>
      </c>
    </row>
    <row r="31" spans="2:20" ht="12" customHeight="1" x14ac:dyDescent="0.15">
      <c r="B31" s="6" t="s">
        <v>1074</v>
      </c>
      <c r="C31" s="19">
        <f>E31/50+1</f>
        <v>1</v>
      </c>
      <c r="D31" s="6" t="s">
        <v>1090</v>
      </c>
      <c r="E31" s="11">
        <v>0</v>
      </c>
      <c r="G31" s="6" t="s">
        <v>1074</v>
      </c>
      <c r="H31" s="19">
        <f>J31/50+1</f>
        <v>1</v>
      </c>
      <c r="I31" s="6" t="s">
        <v>1090</v>
      </c>
      <c r="J31" s="11">
        <v>0</v>
      </c>
      <c r="L31" s="6" t="s">
        <v>1074</v>
      </c>
      <c r="M31" s="19">
        <f>O31/50+1</f>
        <v>1</v>
      </c>
      <c r="N31" s="6" t="s">
        <v>1090</v>
      </c>
      <c r="O31" s="11">
        <v>0</v>
      </c>
      <c r="Q31" s="6" t="s">
        <v>1074</v>
      </c>
      <c r="R31" s="19">
        <f>T31/50+1</f>
        <v>1</v>
      </c>
      <c r="S31" s="6" t="s">
        <v>1090</v>
      </c>
      <c r="T31" s="11">
        <v>0</v>
      </c>
    </row>
    <row r="32" spans="2:20" ht="12" customHeight="1" x14ac:dyDescent="0.15">
      <c r="B32" s="6" t="s">
        <v>1077</v>
      </c>
      <c r="C32" s="19">
        <f>E32*5</f>
        <v>350</v>
      </c>
      <c r="D32" s="10" t="s">
        <v>1078</v>
      </c>
      <c r="E32" s="11">
        <v>70</v>
      </c>
      <c r="G32" s="6" t="s">
        <v>1077</v>
      </c>
      <c r="H32" s="19">
        <f>J32*5</f>
        <v>300</v>
      </c>
      <c r="I32" s="10" t="s">
        <v>1078</v>
      </c>
      <c r="J32" s="11">
        <v>60</v>
      </c>
      <c r="L32" s="6" t="s">
        <v>1077</v>
      </c>
      <c r="M32" s="19">
        <f>O32*5</f>
        <v>350</v>
      </c>
      <c r="N32" s="10" t="s">
        <v>1078</v>
      </c>
      <c r="O32" s="11">
        <v>70</v>
      </c>
      <c r="Q32" s="6" t="s">
        <v>1077</v>
      </c>
      <c r="R32" s="19">
        <f>T32*5</f>
        <v>1200</v>
      </c>
      <c r="S32" s="10" t="s">
        <v>1078</v>
      </c>
      <c r="T32" s="11">
        <v>240</v>
      </c>
    </row>
    <row r="33" spans="2:20" ht="12" customHeight="1" x14ac:dyDescent="0.15">
      <c r="B33" s="6" t="s">
        <v>372</v>
      </c>
      <c r="C33" s="29" t="str">
        <f>LOOKUP(C34,{0,201,401,601,901,1201,1501;"黑色","绿色","蓝色","紫色","红色","橙色","金色"})</f>
        <v>绿色</v>
      </c>
      <c r="D33" s="10" t="s">
        <v>373</v>
      </c>
      <c r="E33" s="13">
        <v>5</v>
      </c>
      <c r="G33" s="6" t="s">
        <v>372</v>
      </c>
      <c r="H33" s="29" t="str">
        <f>LOOKUP(H34,{0,201,401,601,901,1201,1501;"黑色","绿色","蓝色","紫色","红色","橙色","金色"})</f>
        <v>紫色</v>
      </c>
      <c r="I33" s="10" t="s">
        <v>373</v>
      </c>
      <c r="J33" s="13">
        <v>20</v>
      </c>
      <c r="L33" s="6" t="s">
        <v>372</v>
      </c>
      <c r="M33" s="29" t="str">
        <f>LOOKUP(M34,{0,201,401,601,901,1201,1501;"黑色","绿色","蓝色","紫色","红色","橙色","金色"})</f>
        <v>紫色</v>
      </c>
      <c r="N33" s="10" t="s">
        <v>373</v>
      </c>
      <c r="O33" s="13">
        <v>40</v>
      </c>
      <c r="Q33" s="6" t="s">
        <v>372</v>
      </c>
      <c r="R33" s="29" t="str">
        <f>LOOKUP(R34,{0,201,401,601,901,1201,1501;"黑色","绿色","蓝色","紫色","红色","橙色","金色"})</f>
        <v>红色</v>
      </c>
      <c r="S33" s="10" t="s">
        <v>373</v>
      </c>
      <c r="T33" s="13">
        <v>120</v>
      </c>
    </row>
    <row r="34" spans="2:20" ht="12" customHeight="1" x14ac:dyDescent="0.15">
      <c r="B34" s="6" t="s">
        <v>374</v>
      </c>
      <c r="C34" s="19">
        <f>E30+E31+E32+C42+IF(D29="全自动枪",LOOKUP((E30+E31+E32+C42),{0,201,401,601,901,1201,1501;0,100,200,300,400,500,600}),0)</f>
        <v>390</v>
      </c>
      <c r="D34" s="10" t="s">
        <v>375</v>
      </c>
      <c r="E34" s="13">
        <v>22</v>
      </c>
      <c r="G34" s="6" t="s">
        <v>374</v>
      </c>
      <c r="H34" s="19">
        <f>J30+J31+J32+H42+IF(I29="全自动枪",LOOKUP((J30+J31+J32+H42),{0,201,401,601,901,1201,1501;0,100,200,300,400,500,600}),0)</f>
        <v>690</v>
      </c>
      <c r="I34" s="10" t="s">
        <v>375</v>
      </c>
      <c r="J34" s="13">
        <v>12</v>
      </c>
      <c r="L34" s="6" t="s">
        <v>374</v>
      </c>
      <c r="M34" s="19">
        <f>O30+O31+O32+M42+IF(N29="全自动枪",LOOKUP((O30+O31+O32+M42),{0,201,401,601,901,1201,1501;0,100,200,300,400,500,600}),0)</f>
        <v>780</v>
      </c>
      <c r="N34" s="10" t="s">
        <v>375</v>
      </c>
      <c r="O34" s="13">
        <v>18</v>
      </c>
      <c r="Q34" s="6" t="s">
        <v>374</v>
      </c>
      <c r="R34" s="19">
        <f>T30+T31+T32+R42+IF(S29="全自动枪",LOOKUP((T30+T31+T32+R42),{0,201,401,601,901,1201,1501;0,100,200,300,400,500,600}),0)</f>
        <v>1050</v>
      </c>
      <c r="S34" s="10" t="s">
        <v>375</v>
      </c>
      <c r="T34" s="13">
        <v>25</v>
      </c>
    </row>
    <row r="35" spans="2:20" ht="12" customHeight="1" x14ac:dyDescent="0.15">
      <c r="B35" s="6" t="s">
        <v>376</v>
      </c>
      <c r="C35" s="19">
        <f>C34*20</f>
        <v>7800</v>
      </c>
      <c r="D35" s="10" t="s">
        <v>377</v>
      </c>
      <c r="E35" s="74">
        <f>C34</f>
        <v>390</v>
      </c>
      <c r="G35" s="6" t="s">
        <v>376</v>
      </c>
      <c r="H35" s="19">
        <f>H34*20</f>
        <v>13800</v>
      </c>
      <c r="I35" s="10" t="s">
        <v>377</v>
      </c>
      <c r="J35" s="74">
        <f>H34</f>
        <v>690</v>
      </c>
      <c r="L35" s="6" t="s">
        <v>376</v>
      </c>
      <c r="M35" s="19">
        <f>M34*20</f>
        <v>15600</v>
      </c>
      <c r="N35" s="10" t="s">
        <v>377</v>
      </c>
      <c r="O35" s="74">
        <f>M34</f>
        <v>780</v>
      </c>
      <c r="Q35" s="6" t="s">
        <v>376</v>
      </c>
      <c r="R35" s="19">
        <f>R34*20</f>
        <v>21000</v>
      </c>
      <c r="S35" s="10" t="s">
        <v>377</v>
      </c>
      <c r="T35" s="74">
        <f>R34</f>
        <v>1050</v>
      </c>
    </row>
    <row r="36" spans="2:20" ht="12" customHeight="1" x14ac:dyDescent="0.15">
      <c r="B36" s="196" t="s">
        <v>1103</v>
      </c>
      <c r="C36" s="197"/>
      <c r="D36" s="193" t="s">
        <v>1104</v>
      </c>
      <c r="E36" s="194"/>
      <c r="G36" s="196" t="s">
        <v>1105</v>
      </c>
      <c r="H36" s="197"/>
      <c r="I36" s="193" t="s">
        <v>1106</v>
      </c>
      <c r="J36" s="194"/>
      <c r="L36" s="196" t="s">
        <v>1107</v>
      </c>
      <c r="M36" s="197"/>
      <c r="N36" s="193" t="s">
        <v>1108</v>
      </c>
      <c r="O36" s="194"/>
      <c r="Q36" s="196" t="s">
        <v>1109</v>
      </c>
      <c r="R36" s="197"/>
      <c r="S36" s="193" t="s">
        <v>1110</v>
      </c>
      <c r="T36" s="194"/>
    </row>
    <row r="37" spans="2:20" ht="12" customHeight="1" x14ac:dyDescent="0.15">
      <c r="B37" s="196"/>
      <c r="C37" s="197"/>
      <c r="D37" s="195"/>
      <c r="E37" s="141"/>
      <c r="G37" s="196"/>
      <c r="H37" s="197"/>
      <c r="I37" s="195"/>
      <c r="J37" s="141"/>
      <c r="L37" s="196"/>
      <c r="M37" s="197"/>
      <c r="N37" s="195"/>
      <c r="O37" s="141"/>
      <c r="Q37" s="196"/>
      <c r="R37" s="197"/>
      <c r="S37" s="195"/>
      <c r="T37" s="141"/>
    </row>
    <row r="38" spans="2:20" ht="12" customHeight="1" x14ac:dyDescent="0.15">
      <c r="B38" s="196"/>
      <c r="C38" s="197"/>
      <c r="D38" s="195"/>
      <c r="E38" s="141"/>
      <c r="G38" s="196"/>
      <c r="H38" s="197"/>
      <c r="I38" s="195"/>
      <c r="J38" s="141"/>
      <c r="L38" s="196"/>
      <c r="M38" s="197"/>
      <c r="N38" s="195"/>
      <c r="O38" s="141"/>
      <c r="Q38" s="196"/>
      <c r="R38" s="197"/>
      <c r="S38" s="195"/>
      <c r="T38" s="141"/>
    </row>
    <row r="39" spans="2:20" ht="12" customHeight="1" x14ac:dyDescent="0.15">
      <c r="B39" s="196"/>
      <c r="C39" s="197"/>
      <c r="D39" s="195"/>
      <c r="E39" s="141"/>
      <c r="G39" s="196"/>
      <c r="H39" s="197"/>
      <c r="I39" s="195"/>
      <c r="J39" s="141"/>
      <c r="L39" s="196"/>
      <c r="M39" s="197"/>
      <c r="N39" s="195"/>
      <c r="O39" s="141"/>
      <c r="Q39" s="196"/>
      <c r="R39" s="197"/>
      <c r="S39" s="195"/>
      <c r="T39" s="141"/>
    </row>
    <row r="40" spans="2:20" ht="12" customHeight="1" x14ac:dyDescent="0.15">
      <c r="B40" s="196"/>
      <c r="C40" s="197"/>
      <c r="D40" s="195"/>
      <c r="E40" s="141"/>
      <c r="G40" s="196"/>
      <c r="H40" s="197"/>
      <c r="I40" s="195"/>
      <c r="J40" s="141"/>
      <c r="L40" s="196"/>
      <c r="M40" s="197"/>
      <c r="N40" s="195"/>
      <c r="O40" s="141"/>
      <c r="Q40" s="196"/>
      <c r="R40" s="197"/>
      <c r="S40" s="195"/>
      <c r="T40" s="141"/>
    </row>
    <row r="41" spans="2:20" ht="12" customHeight="1" x14ac:dyDescent="0.15">
      <c r="B41" s="196"/>
      <c r="C41" s="197"/>
      <c r="D41" s="195"/>
      <c r="E41" s="141"/>
      <c r="G41" s="196"/>
      <c r="H41" s="197"/>
      <c r="I41" s="195"/>
      <c r="J41" s="141"/>
      <c r="L41" s="196"/>
      <c r="M41" s="197"/>
      <c r="N41" s="195"/>
      <c r="O41" s="141"/>
      <c r="Q41" s="196"/>
      <c r="R41" s="197"/>
      <c r="S41" s="195"/>
      <c r="T41" s="141"/>
    </row>
    <row r="42" spans="2:20" ht="12" customHeight="1" x14ac:dyDescent="0.15">
      <c r="B42" s="75" t="s">
        <v>386</v>
      </c>
      <c r="C42" s="76">
        <v>100</v>
      </c>
      <c r="D42" s="195"/>
      <c r="E42" s="141"/>
      <c r="G42" s="75" t="s">
        <v>386</v>
      </c>
      <c r="H42" s="76">
        <v>500</v>
      </c>
      <c r="I42" s="195"/>
      <c r="J42" s="141"/>
      <c r="L42" s="75" t="s">
        <v>386</v>
      </c>
      <c r="M42" s="76">
        <v>400</v>
      </c>
      <c r="N42" s="195"/>
      <c r="O42" s="141"/>
      <c r="Q42" s="75" t="s">
        <v>386</v>
      </c>
      <c r="R42" s="76">
        <v>400</v>
      </c>
      <c r="S42" s="195"/>
      <c r="T42" s="141"/>
    </row>
    <row r="43" spans="2:20" ht="12" customHeight="1" x14ac:dyDescent="0.15">
      <c r="B43" s="146"/>
      <c r="C43" s="147"/>
      <c r="D43" s="147"/>
      <c r="E43" s="148"/>
      <c r="G43" s="146" t="s">
        <v>1111</v>
      </c>
      <c r="H43" s="147"/>
      <c r="I43" s="147"/>
      <c r="J43" s="148"/>
      <c r="L43" s="146" t="s">
        <v>1112</v>
      </c>
      <c r="M43" s="147"/>
      <c r="N43" s="147"/>
      <c r="O43" s="148"/>
      <c r="Q43" s="146" t="s">
        <v>1113</v>
      </c>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55" t="s">
        <v>1114</v>
      </c>
      <c r="C51" s="156"/>
      <c r="D51" s="156"/>
      <c r="E51" s="157"/>
      <c r="G51" s="198" t="s">
        <v>1102</v>
      </c>
      <c r="H51" s="199"/>
      <c r="I51" s="199"/>
      <c r="J51" s="200"/>
      <c r="L51" s="198" t="s">
        <v>1115</v>
      </c>
      <c r="M51" s="199"/>
      <c r="N51" s="199"/>
      <c r="O51" s="200"/>
      <c r="Q51" s="198" t="s">
        <v>406</v>
      </c>
      <c r="R51" s="199"/>
      <c r="S51" s="199"/>
      <c r="T51" s="200"/>
    </row>
    <row r="54" spans="2:20" ht="12" customHeight="1" x14ac:dyDescent="0.15">
      <c r="B54" s="6" t="s">
        <v>364</v>
      </c>
      <c r="C54" s="72" t="s">
        <v>165</v>
      </c>
      <c r="D54" s="10" t="s">
        <v>365</v>
      </c>
      <c r="E54" s="73" t="str">
        <f>E55</f>
        <v>长弓</v>
      </c>
      <c r="G54" s="6" t="s">
        <v>364</v>
      </c>
      <c r="H54" s="72" t="s">
        <v>211</v>
      </c>
      <c r="I54" s="10" t="s">
        <v>365</v>
      </c>
      <c r="J54" s="73" t="str">
        <f>J55</f>
        <v>复合弓</v>
      </c>
      <c r="L54" s="24" t="s">
        <v>364</v>
      </c>
      <c r="M54" s="77" t="s">
        <v>257</v>
      </c>
      <c r="N54" s="26" t="s">
        <v>365</v>
      </c>
      <c r="O54" s="73" t="str">
        <f>O55</f>
        <v>长弓</v>
      </c>
      <c r="Q54" s="6" t="s">
        <v>364</v>
      </c>
      <c r="R54" s="72" t="s">
        <v>114</v>
      </c>
      <c r="S54" s="10" t="s">
        <v>365</v>
      </c>
      <c r="T54" s="73" t="str">
        <f>IF(S55="弩",S55,T55)</f>
        <v>弓</v>
      </c>
    </row>
    <row r="55" spans="2:20" ht="12" customHeight="1" x14ac:dyDescent="0.15">
      <c r="B55" s="6" t="s">
        <v>366</v>
      </c>
      <c r="C55" s="7" t="s">
        <v>1087</v>
      </c>
      <c r="D55" s="7" t="s">
        <v>7</v>
      </c>
      <c r="E55" s="8" t="s">
        <v>1088</v>
      </c>
      <c r="G55" s="6" t="s">
        <v>366</v>
      </c>
      <c r="H55" s="7" t="s">
        <v>1087</v>
      </c>
      <c r="I55" s="7" t="s">
        <v>7</v>
      </c>
      <c r="J55" s="8" t="s">
        <v>1116</v>
      </c>
      <c r="L55" s="24" t="s">
        <v>366</v>
      </c>
      <c r="M55" s="7" t="s">
        <v>1087</v>
      </c>
      <c r="N55" s="7" t="s">
        <v>7</v>
      </c>
      <c r="O55" s="8" t="s">
        <v>1088</v>
      </c>
      <c r="Q55" s="6" t="s">
        <v>366</v>
      </c>
      <c r="R55" s="7" t="s">
        <v>1087</v>
      </c>
      <c r="S55" s="7" t="s">
        <v>7</v>
      </c>
      <c r="T55" s="8" t="s">
        <v>7</v>
      </c>
    </row>
    <row r="56" spans="2:20" ht="12" customHeight="1" x14ac:dyDescent="0.15">
      <c r="B56" s="6" t="s">
        <v>370</v>
      </c>
      <c r="C56" s="12" t="str">
        <f>IF(E56/10&lt;1,"",E56/10&amp;"D5")</f>
        <v>40D5</v>
      </c>
      <c r="D56" s="10" t="s">
        <v>371</v>
      </c>
      <c r="E56" s="11">
        <v>400</v>
      </c>
      <c r="G56" s="6" t="s">
        <v>370</v>
      </c>
      <c r="H56" s="12" t="str">
        <f>IF(J56/10&lt;1,"",J56/10&amp;"D5")</f>
        <v>40D5</v>
      </c>
      <c r="I56" s="10" t="s">
        <v>371</v>
      </c>
      <c r="J56" s="11">
        <v>400</v>
      </c>
      <c r="L56" s="24" t="s">
        <v>370</v>
      </c>
      <c r="M56" s="19" t="str">
        <f>IF(O56/10&lt;1,"",O56/10&amp;"D5")</f>
        <v>50D5</v>
      </c>
      <c r="N56" s="26" t="s">
        <v>371</v>
      </c>
      <c r="O56" s="27">
        <v>500</v>
      </c>
      <c r="Q56" s="6" t="s">
        <v>370</v>
      </c>
      <c r="R56" s="12" t="str">
        <f>IF(T56/10&lt;1,"",T56/10&amp;"D5")</f>
        <v>30D5</v>
      </c>
      <c r="S56" s="10" t="s">
        <v>371</v>
      </c>
      <c r="T56" s="11">
        <v>300</v>
      </c>
    </row>
    <row r="57" spans="2:20" ht="12" customHeight="1" x14ac:dyDescent="0.15">
      <c r="B57" s="6" t="s">
        <v>1074</v>
      </c>
      <c r="C57" s="19">
        <f>E57/50+1</f>
        <v>1</v>
      </c>
      <c r="D57" s="6" t="s">
        <v>1090</v>
      </c>
      <c r="E57" s="11"/>
      <c r="G57" s="6" t="s">
        <v>1074</v>
      </c>
      <c r="H57" s="19">
        <f>J57/50+1</f>
        <v>1</v>
      </c>
      <c r="I57" s="6" t="s">
        <v>1090</v>
      </c>
      <c r="J57" s="11"/>
      <c r="L57" s="24" t="s">
        <v>1074</v>
      </c>
      <c r="M57" s="19">
        <f>O57/50+1</f>
        <v>1</v>
      </c>
      <c r="N57" s="24" t="s">
        <v>1090</v>
      </c>
      <c r="O57" s="27"/>
      <c r="Q57" s="6" t="s">
        <v>1074</v>
      </c>
      <c r="R57" s="19">
        <f>T57/50+1</f>
        <v>1</v>
      </c>
      <c r="S57" s="6" t="s">
        <v>1075</v>
      </c>
      <c r="T57" s="11">
        <v>0</v>
      </c>
    </row>
    <row r="58" spans="2:20" ht="12" customHeight="1" x14ac:dyDescent="0.15">
      <c r="B58" s="6" t="s">
        <v>1077</v>
      </c>
      <c r="C58" s="19">
        <f>E58*5</f>
        <v>250</v>
      </c>
      <c r="D58" s="10" t="s">
        <v>1078</v>
      </c>
      <c r="E58" s="11">
        <v>50</v>
      </c>
      <c r="G58" s="6" t="s">
        <v>1077</v>
      </c>
      <c r="H58" s="19">
        <f>J58*5</f>
        <v>500</v>
      </c>
      <c r="I58" s="10" t="s">
        <v>1078</v>
      </c>
      <c r="J58" s="11">
        <v>100</v>
      </c>
      <c r="L58" s="24" t="s">
        <v>1077</v>
      </c>
      <c r="M58" s="19">
        <f>O58*5</f>
        <v>1500</v>
      </c>
      <c r="N58" s="26" t="s">
        <v>1078</v>
      </c>
      <c r="O58" s="27">
        <v>300</v>
      </c>
      <c r="Q58" s="6" t="s">
        <v>1077</v>
      </c>
      <c r="R58" s="19">
        <f>T58*5</f>
        <v>250</v>
      </c>
      <c r="S58" s="10" t="s">
        <v>1078</v>
      </c>
      <c r="T58" s="11">
        <v>50</v>
      </c>
    </row>
    <row r="59" spans="2:20" ht="12" customHeight="1" x14ac:dyDescent="0.15">
      <c r="B59" s="6" t="s">
        <v>372</v>
      </c>
      <c r="C59" s="29" t="str">
        <f>LOOKUP(C60,{0,201,401,601,901,1201,1501;"黑色","绿色","蓝色","紫色","红色","橙色","金色"})</f>
        <v>红色</v>
      </c>
      <c r="D59" s="10" t="s">
        <v>373</v>
      </c>
      <c r="E59" s="13">
        <v>40</v>
      </c>
      <c r="G59" s="6" t="s">
        <v>372</v>
      </c>
      <c r="H59" s="29" t="str">
        <f>LOOKUP(H60,{0,201,401,601,901,1201,1501;"黑色","绿色","蓝色","紫色","红色","橙色","金色"})</f>
        <v>橙色</v>
      </c>
      <c r="I59" s="10" t="s">
        <v>373</v>
      </c>
      <c r="J59" s="13">
        <v>120</v>
      </c>
      <c r="L59" s="24" t="s">
        <v>372</v>
      </c>
      <c r="M59" s="29" t="str">
        <f>LOOKUP(M60,{0,201,401,601,901,1201,1501;"黑色","绿色","蓝色","紫色","红色","橙色","金色"})</f>
        <v>金色</v>
      </c>
      <c r="N59" s="26" t="s">
        <v>373</v>
      </c>
      <c r="O59" s="28">
        <v>60</v>
      </c>
      <c r="Q59" s="6" t="s">
        <v>372</v>
      </c>
      <c r="R59" s="29" t="str">
        <f>LOOKUP(R60,{0,201,401,601,901,1201,1501;"黑色","绿色","蓝色","紫色","红色","橙色","金色"})</f>
        <v>蓝色</v>
      </c>
      <c r="S59" s="10" t="s">
        <v>373</v>
      </c>
      <c r="T59" s="13">
        <v>10</v>
      </c>
    </row>
    <row r="60" spans="2:20" ht="12" customHeight="1" x14ac:dyDescent="0.15">
      <c r="B60" s="6" t="s">
        <v>374</v>
      </c>
      <c r="C60" s="19">
        <f>E56+E57+E58+C68+IF(D55="全自动枪",LOOKUP((E56+E57+E58+C68),{0,201,401,601,901,1201,1501;0,100,200,300,400,500,600}),0)</f>
        <v>950</v>
      </c>
      <c r="D60" s="10" t="s">
        <v>375</v>
      </c>
      <c r="E60" s="13">
        <v>15</v>
      </c>
      <c r="G60" s="6" t="s">
        <v>374</v>
      </c>
      <c r="H60" s="19">
        <f>J56+J57+J58+H68+IF(I55="全自动枪",LOOKUP((J56+J57+J58+H68),{0,201,401,601,901,1201,1501;0,100,200,300,400,500,600}),0)</f>
        <v>1500</v>
      </c>
      <c r="I60" s="10" t="s">
        <v>375</v>
      </c>
      <c r="J60" s="13">
        <v>19</v>
      </c>
      <c r="L60" s="24" t="s">
        <v>374</v>
      </c>
      <c r="M60" s="19">
        <f>O56+O57+O58+M68+IF(N55="全自动枪",LOOKUP((O56+O57+O58+M68),{0,201,401,601,901,1201,1501;0,100,200,300,400,500,600}),0)</f>
        <v>3000</v>
      </c>
      <c r="N60" s="26" t="s">
        <v>375</v>
      </c>
      <c r="O60" s="28">
        <v>20</v>
      </c>
      <c r="Q60" s="6" t="s">
        <v>374</v>
      </c>
      <c r="R60" s="19">
        <f>T56+T57+T58+R68+IF(S55="全自动枪",LOOKUP((T56+T57+T58+R68),{0,201,401,601,901,1201,1501;0,100,200,300,400,500,600}),0)</f>
        <v>550</v>
      </c>
      <c r="S60" s="10" t="s">
        <v>375</v>
      </c>
      <c r="T60" s="13">
        <v>5</v>
      </c>
    </row>
    <row r="61" spans="2:20" ht="12" customHeight="1" x14ac:dyDescent="0.15">
      <c r="B61" s="6" t="s">
        <v>376</v>
      </c>
      <c r="C61" s="19">
        <f>C60*20</f>
        <v>19000</v>
      </c>
      <c r="D61" s="10" t="s">
        <v>377</v>
      </c>
      <c r="E61" s="74">
        <f>C60</f>
        <v>950</v>
      </c>
      <c r="G61" s="6" t="s">
        <v>376</v>
      </c>
      <c r="H61" s="19">
        <f>H60*20</f>
        <v>30000</v>
      </c>
      <c r="I61" s="10" t="s">
        <v>377</v>
      </c>
      <c r="J61" s="74">
        <f>H60</f>
        <v>1500</v>
      </c>
      <c r="L61" s="24" t="s">
        <v>376</v>
      </c>
      <c r="M61" s="19">
        <f>M60*20</f>
        <v>60000</v>
      </c>
      <c r="N61" s="26" t="s">
        <v>377</v>
      </c>
      <c r="O61" s="79">
        <f>M60</f>
        <v>3000</v>
      </c>
      <c r="Q61" s="6" t="s">
        <v>376</v>
      </c>
      <c r="R61" s="19">
        <f>R60*20</f>
        <v>11000</v>
      </c>
      <c r="S61" s="10" t="s">
        <v>377</v>
      </c>
      <c r="T61" s="74">
        <f>R60</f>
        <v>550</v>
      </c>
    </row>
    <row r="62" spans="2:20" ht="12" customHeight="1" x14ac:dyDescent="0.15">
      <c r="B62" s="196" t="s">
        <v>1117</v>
      </c>
      <c r="C62" s="197"/>
      <c r="D62" s="193" t="s">
        <v>1118</v>
      </c>
      <c r="E62" s="194"/>
      <c r="G62" s="196" t="s">
        <v>1119</v>
      </c>
      <c r="H62" s="197"/>
      <c r="I62" s="193" t="s">
        <v>1120</v>
      </c>
      <c r="J62" s="194"/>
      <c r="L62" s="208" t="s">
        <v>1121</v>
      </c>
      <c r="M62" s="209"/>
      <c r="N62" s="193" t="s">
        <v>1122</v>
      </c>
      <c r="O62" s="194"/>
      <c r="Q62" s="196" t="s">
        <v>1123</v>
      </c>
      <c r="R62" s="197"/>
      <c r="S62" s="193" t="s">
        <v>1124</v>
      </c>
      <c r="T62" s="194"/>
    </row>
    <row r="63" spans="2:20" ht="12" customHeight="1" x14ac:dyDescent="0.15">
      <c r="B63" s="196"/>
      <c r="C63" s="197"/>
      <c r="D63" s="195"/>
      <c r="E63" s="141"/>
      <c r="G63" s="196"/>
      <c r="H63" s="197"/>
      <c r="I63" s="195"/>
      <c r="J63" s="141"/>
      <c r="L63" s="136"/>
      <c r="M63" s="210"/>
      <c r="N63" s="195"/>
      <c r="O63" s="141"/>
      <c r="Q63" s="196"/>
      <c r="R63" s="197"/>
      <c r="S63" s="195"/>
      <c r="T63" s="141"/>
    </row>
    <row r="64" spans="2:20" ht="12" customHeight="1" x14ac:dyDescent="0.15">
      <c r="B64" s="196"/>
      <c r="C64" s="197"/>
      <c r="D64" s="195"/>
      <c r="E64" s="141"/>
      <c r="G64" s="196"/>
      <c r="H64" s="197"/>
      <c r="I64" s="195"/>
      <c r="J64" s="141"/>
      <c r="L64" s="136"/>
      <c r="M64" s="210"/>
      <c r="N64" s="195"/>
      <c r="O64" s="141"/>
      <c r="Q64" s="196"/>
      <c r="R64" s="197"/>
      <c r="S64" s="195"/>
      <c r="T64" s="141"/>
    </row>
    <row r="65" spans="2:20" ht="12" customHeight="1" x14ac:dyDescent="0.15">
      <c r="B65" s="196"/>
      <c r="C65" s="197"/>
      <c r="D65" s="195"/>
      <c r="E65" s="141"/>
      <c r="G65" s="196"/>
      <c r="H65" s="197"/>
      <c r="I65" s="195"/>
      <c r="J65" s="141"/>
      <c r="L65" s="136"/>
      <c r="M65" s="210"/>
      <c r="N65" s="195"/>
      <c r="O65" s="141"/>
      <c r="Q65" s="196"/>
      <c r="R65" s="197"/>
      <c r="S65" s="195"/>
      <c r="T65" s="141"/>
    </row>
    <row r="66" spans="2:20" ht="12" customHeight="1" x14ac:dyDescent="0.15">
      <c r="B66" s="196"/>
      <c r="C66" s="197"/>
      <c r="D66" s="195"/>
      <c r="E66" s="141"/>
      <c r="G66" s="196"/>
      <c r="H66" s="197"/>
      <c r="I66" s="195"/>
      <c r="J66" s="141"/>
      <c r="L66" s="136"/>
      <c r="M66" s="210"/>
      <c r="N66" s="195"/>
      <c r="O66" s="141"/>
      <c r="Q66" s="196"/>
      <c r="R66" s="197"/>
      <c r="S66" s="195"/>
      <c r="T66" s="141"/>
    </row>
    <row r="67" spans="2:20" ht="12" customHeight="1" x14ac:dyDescent="0.15">
      <c r="B67" s="196"/>
      <c r="C67" s="197"/>
      <c r="D67" s="195"/>
      <c r="E67" s="141"/>
      <c r="G67" s="196"/>
      <c r="H67" s="197"/>
      <c r="I67" s="195"/>
      <c r="J67" s="141"/>
      <c r="L67" s="138"/>
      <c r="M67" s="211"/>
      <c r="N67" s="195"/>
      <c r="O67" s="141"/>
      <c r="Q67" s="196"/>
      <c r="R67" s="197"/>
      <c r="S67" s="195"/>
      <c r="T67" s="141"/>
    </row>
    <row r="68" spans="2:20" ht="12" customHeight="1" x14ac:dyDescent="0.15">
      <c r="B68" s="75" t="s">
        <v>386</v>
      </c>
      <c r="C68" s="76">
        <v>500</v>
      </c>
      <c r="D68" s="195"/>
      <c r="E68" s="141"/>
      <c r="G68" s="75" t="s">
        <v>386</v>
      </c>
      <c r="H68" s="76">
        <v>1000</v>
      </c>
      <c r="I68" s="195"/>
      <c r="J68" s="141"/>
      <c r="L68" s="80" t="s">
        <v>386</v>
      </c>
      <c r="M68" s="81">
        <v>2200</v>
      </c>
      <c r="N68" s="195"/>
      <c r="O68" s="141"/>
      <c r="Q68" s="75" t="s">
        <v>386</v>
      </c>
      <c r="R68" s="76">
        <v>200</v>
      </c>
      <c r="S68" s="195"/>
      <c r="T68" s="141"/>
    </row>
    <row r="69" spans="2:20" ht="12" customHeight="1" x14ac:dyDescent="0.15">
      <c r="B69" s="146" t="s">
        <v>1125</v>
      </c>
      <c r="C69" s="147"/>
      <c r="D69" s="147"/>
      <c r="E69" s="148"/>
      <c r="G69" s="146"/>
      <c r="H69" s="147"/>
      <c r="I69" s="147"/>
      <c r="J69" s="148"/>
      <c r="L69" s="146" t="s">
        <v>1126</v>
      </c>
      <c r="M69" s="161"/>
      <c r="N69" s="161"/>
      <c r="O69" s="148"/>
      <c r="Q69" s="146" t="s">
        <v>479</v>
      </c>
      <c r="R69" s="147"/>
      <c r="S69" s="147"/>
      <c r="T69" s="148"/>
    </row>
    <row r="70" spans="2:20" ht="12" customHeight="1" x14ac:dyDescent="0.15">
      <c r="B70" s="146"/>
      <c r="C70" s="147"/>
      <c r="D70" s="147"/>
      <c r="E70" s="148"/>
      <c r="G70" s="146"/>
      <c r="H70" s="147"/>
      <c r="I70" s="147"/>
      <c r="J70" s="148"/>
      <c r="L70" s="146"/>
      <c r="M70" s="161"/>
      <c r="N70" s="161"/>
      <c r="O70" s="148"/>
      <c r="Q70" s="146"/>
      <c r="R70" s="147"/>
      <c r="S70" s="147"/>
      <c r="T70" s="148"/>
    </row>
    <row r="71" spans="2:20" ht="12" customHeight="1" x14ac:dyDescent="0.15">
      <c r="B71" s="146"/>
      <c r="C71" s="147"/>
      <c r="D71" s="147"/>
      <c r="E71" s="148"/>
      <c r="G71" s="146"/>
      <c r="H71" s="147"/>
      <c r="I71" s="147"/>
      <c r="J71" s="148"/>
      <c r="L71" s="146"/>
      <c r="M71" s="161"/>
      <c r="N71" s="161"/>
      <c r="O71" s="148"/>
      <c r="Q71" s="146"/>
      <c r="R71" s="147"/>
      <c r="S71" s="147"/>
      <c r="T71" s="148"/>
    </row>
    <row r="72" spans="2:20" ht="12" customHeight="1" x14ac:dyDescent="0.15">
      <c r="B72" s="146"/>
      <c r="C72" s="147"/>
      <c r="D72" s="147"/>
      <c r="E72" s="148"/>
      <c r="G72" s="146"/>
      <c r="H72" s="147"/>
      <c r="I72" s="147"/>
      <c r="J72" s="148"/>
      <c r="L72" s="146"/>
      <c r="M72" s="161"/>
      <c r="N72" s="161"/>
      <c r="O72" s="148"/>
      <c r="Q72" s="146"/>
      <c r="R72" s="147"/>
      <c r="S72" s="147"/>
      <c r="T72" s="148"/>
    </row>
    <row r="73" spans="2:20" ht="12" customHeight="1" x14ac:dyDescent="0.15">
      <c r="B73" s="146"/>
      <c r="C73" s="147"/>
      <c r="D73" s="147"/>
      <c r="E73" s="148"/>
      <c r="G73" s="146"/>
      <c r="H73" s="147"/>
      <c r="I73" s="147"/>
      <c r="J73" s="148"/>
      <c r="L73" s="146"/>
      <c r="M73" s="161"/>
      <c r="N73" s="161"/>
      <c r="O73" s="148"/>
      <c r="Q73" s="146"/>
      <c r="R73" s="147"/>
      <c r="S73" s="147"/>
      <c r="T73" s="148"/>
    </row>
    <row r="74" spans="2:20" ht="12" customHeight="1" x14ac:dyDescent="0.15">
      <c r="B74" s="146"/>
      <c r="C74" s="147"/>
      <c r="D74" s="147"/>
      <c r="E74" s="148"/>
      <c r="G74" s="146"/>
      <c r="H74" s="147"/>
      <c r="I74" s="147"/>
      <c r="J74" s="148"/>
      <c r="L74" s="146"/>
      <c r="M74" s="161"/>
      <c r="N74" s="161"/>
      <c r="O74" s="148"/>
      <c r="Q74" s="146"/>
      <c r="R74" s="147"/>
      <c r="S74" s="147"/>
      <c r="T74" s="148"/>
    </row>
    <row r="75" spans="2:20" ht="12" customHeight="1" x14ac:dyDescent="0.15">
      <c r="B75" s="146"/>
      <c r="C75" s="147"/>
      <c r="D75" s="147"/>
      <c r="E75" s="148"/>
      <c r="G75" s="146"/>
      <c r="H75" s="147"/>
      <c r="I75" s="147"/>
      <c r="J75" s="148"/>
      <c r="L75" s="146"/>
      <c r="M75" s="161"/>
      <c r="N75" s="161"/>
      <c r="O75" s="148"/>
      <c r="Q75" s="146"/>
      <c r="R75" s="147"/>
      <c r="S75" s="147"/>
      <c r="T75" s="148"/>
    </row>
    <row r="76" spans="2:20" ht="12" customHeight="1" x14ac:dyDescent="0.15">
      <c r="B76" s="146"/>
      <c r="C76" s="147"/>
      <c r="D76" s="147"/>
      <c r="E76" s="148"/>
      <c r="G76" s="146"/>
      <c r="H76" s="147"/>
      <c r="I76" s="147"/>
      <c r="J76" s="148"/>
      <c r="L76" s="205"/>
      <c r="M76" s="206"/>
      <c r="N76" s="206"/>
      <c r="O76" s="207"/>
      <c r="Q76" s="146"/>
      <c r="R76" s="147"/>
      <c r="S76" s="147"/>
      <c r="T76" s="148"/>
    </row>
    <row r="77" spans="2:20" ht="12" customHeight="1" x14ac:dyDescent="0.15">
      <c r="B77" s="198" t="s">
        <v>404</v>
      </c>
      <c r="C77" s="199"/>
      <c r="D77" s="199"/>
      <c r="E77" s="200"/>
      <c r="G77" s="198" t="s">
        <v>1127</v>
      </c>
      <c r="H77" s="199"/>
      <c r="I77" s="199"/>
      <c r="J77" s="200"/>
      <c r="L77" s="215" t="s">
        <v>403</v>
      </c>
      <c r="M77" s="216"/>
      <c r="N77" s="216"/>
      <c r="O77" s="217"/>
      <c r="Q77" s="198" t="s">
        <v>507</v>
      </c>
      <c r="R77" s="199"/>
      <c r="S77" s="199"/>
      <c r="T77" s="200"/>
    </row>
    <row r="80" spans="2:20" ht="12" customHeight="1" x14ac:dyDescent="0.15">
      <c r="B80" s="6" t="s">
        <v>364</v>
      </c>
      <c r="C80" s="72" t="s">
        <v>221</v>
      </c>
      <c r="D80" s="10" t="s">
        <v>365</v>
      </c>
      <c r="E80" s="73" t="str">
        <f>IF(D81="弩",D81,E81)</f>
        <v>弓</v>
      </c>
      <c r="G80" s="24" t="s">
        <v>364</v>
      </c>
      <c r="H80" s="77" t="s">
        <v>88</v>
      </c>
      <c r="I80" s="26" t="s">
        <v>365</v>
      </c>
      <c r="J80" s="73" t="str">
        <f>J81</f>
        <v>弓</v>
      </c>
      <c r="L80" s="24" t="s">
        <v>364</v>
      </c>
      <c r="M80" s="77" t="s">
        <v>248</v>
      </c>
      <c r="N80" s="26" t="s">
        <v>365</v>
      </c>
      <c r="O80" s="73" t="str">
        <f>O81</f>
        <v>弓</v>
      </c>
      <c r="Q80" s="24" t="s">
        <v>364</v>
      </c>
      <c r="R80" s="77" t="s">
        <v>240</v>
      </c>
      <c r="S80" s="26" t="s">
        <v>365</v>
      </c>
      <c r="T80" s="73" t="str">
        <f>T81</f>
        <v>弓</v>
      </c>
    </row>
    <row r="81" spans="2:20" ht="12" customHeight="1" x14ac:dyDescent="0.15">
      <c r="B81" s="6" t="s">
        <v>366</v>
      </c>
      <c r="C81" s="7" t="s">
        <v>1087</v>
      </c>
      <c r="D81" s="7" t="s">
        <v>7</v>
      </c>
      <c r="E81" s="8" t="s">
        <v>7</v>
      </c>
      <c r="G81" s="24" t="s">
        <v>366</v>
      </c>
      <c r="H81" s="7" t="s">
        <v>1087</v>
      </c>
      <c r="I81" s="7" t="s">
        <v>7</v>
      </c>
      <c r="J81" s="8" t="s">
        <v>7</v>
      </c>
      <c r="L81" s="24" t="s">
        <v>366</v>
      </c>
      <c r="M81" s="7" t="s">
        <v>1087</v>
      </c>
      <c r="N81" s="7" t="s">
        <v>7</v>
      </c>
      <c r="O81" s="8" t="s">
        <v>7</v>
      </c>
      <c r="Q81" s="24" t="s">
        <v>366</v>
      </c>
      <c r="R81" s="7" t="s">
        <v>1087</v>
      </c>
      <c r="S81" s="7" t="s">
        <v>7</v>
      </c>
      <c r="T81" s="8" t="s">
        <v>7</v>
      </c>
    </row>
    <row r="82" spans="2:20" ht="12" customHeight="1" x14ac:dyDescent="0.15">
      <c r="B82" s="6" t="s">
        <v>370</v>
      </c>
      <c r="C82" s="12" t="str">
        <f>IF(E82/10&lt;1,"",E82/10&amp;"D5")</f>
        <v>50D5</v>
      </c>
      <c r="D82" s="10" t="s">
        <v>371</v>
      </c>
      <c r="E82" s="11">
        <v>500</v>
      </c>
      <c r="G82" s="24" t="s">
        <v>370</v>
      </c>
      <c r="H82" s="19" t="str">
        <f>IF(J82/10&lt;1,"",J82/10&amp;"D5")</f>
        <v>25D5</v>
      </c>
      <c r="I82" s="26" t="s">
        <v>371</v>
      </c>
      <c r="J82" s="27">
        <v>250</v>
      </c>
      <c r="L82" s="24" t="s">
        <v>370</v>
      </c>
      <c r="M82" s="19" t="str">
        <f>IF(O82/10&lt;1,"",O82/10&amp;"D5")</f>
        <v>50D5</v>
      </c>
      <c r="N82" s="26" t="s">
        <v>371</v>
      </c>
      <c r="O82" s="27">
        <v>500</v>
      </c>
      <c r="Q82" s="24" t="s">
        <v>370</v>
      </c>
      <c r="R82" s="19" t="str">
        <f>IF(T82/10&lt;1,"",T82/10&amp;"D5")</f>
        <v>50D5</v>
      </c>
      <c r="S82" s="26" t="s">
        <v>371</v>
      </c>
      <c r="T82" s="27">
        <v>500</v>
      </c>
    </row>
    <row r="83" spans="2:20" ht="12" customHeight="1" x14ac:dyDescent="0.15">
      <c r="B83" s="6" t="s">
        <v>1074</v>
      </c>
      <c r="C83" s="19">
        <f>E83/50+1</f>
        <v>1</v>
      </c>
      <c r="D83" s="6" t="s">
        <v>1075</v>
      </c>
      <c r="E83" s="11">
        <v>0</v>
      </c>
      <c r="G83" s="24" t="s">
        <v>1074</v>
      </c>
      <c r="H83" s="19">
        <f>J83/50+1</f>
        <v>1</v>
      </c>
      <c r="I83" s="24" t="s">
        <v>1090</v>
      </c>
      <c r="J83" s="27">
        <v>0</v>
      </c>
      <c r="L83" s="24" t="s">
        <v>1074</v>
      </c>
      <c r="M83" s="19">
        <f>O83/50+1</f>
        <v>1</v>
      </c>
      <c r="N83" s="24" t="s">
        <v>1090</v>
      </c>
      <c r="O83" s="27">
        <v>0</v>
      </c>
      <c r="Q83" s="24" t="s">
        <v>1074</v>
      </c>
      <c r="R83" s="19">
        <f>T83/50+1</f>
        <v>1</v>
      </c>
      <c r="S83" s="24" t="s">
        <v>1090</v>
      </c>
      <c r="T83" s="27">
        <v>0</v>
      </c>
    </row>
    <row r="84" spans="2:20" ht="12" customHeight="1" x14ac:dyDescent="0.15">
      <c r="B84" s="6" t="s">
        <v>1077</v>
      </c>
      <c r="C84" s="19">
        <f>E84*5</f>
        <v>2000</v>
      </c>
      <c r="D84" s="10" t="s">
        <v>1078</v>
      </c>
      <c r="E84" s="11">
        <v>400</v>
      </c>
      <c r="G84" s="24" t="s">
        <v>1077</v>
      </c>
      <c r="H84" s="19">
        <f>J84*5</f>
        <v>250</v>
      </c>
      <c r="I84" s="26" t="s">
        <v>1078</v>
      </c>
      <c r="J84" s="27">
        <v>50</v>
      </c>
      <c r="L84" s="24" t="s">
        <v>1077</v>
      </c>
      <c r="M84" s="19">
        <f>O84*5</f>
        <v>2500</v>
      </c>
      <c r="N84" s="26" t="s">
        <v>1078</v>
      </c>
      <c r="O84" s="27">
        <v>500</v>
      </c>
      <c r="Q84" s="24" t="s">
        <v>1077</v>
      </c>
      <c r="R84" s="19">
        <f>T84*5</f>
        <v>1500</v>
      </c>
      <c r="S84" s="26" t="s">
        <v>1078</v>
      </c>
      <c r="T84" s="27">
        <v>300</v>
      </c>
    </row>
    <row r="85" spans="2:20" ht="12" customHeight="1" x14ac:dyDescent="0.15">
      <c r="B85" s="6" t="s">
        <v>372</v>
      </c>
      <c r="C85" s="29" t="str">
        <f>LOOKUP(C86,{0,201,401,601,901,1201,1501;"黑色","绿色","蓝色","紫色","红色","橙色","金色"})</f>
        <v>橙色</v>
      </c>
      <c r="D85" s="10" t="s">
        <v>373</v>
      </c>
      <c r="E85" s="13">
        <v>8</v>
      </c>
      <c r="G85" s="24" t="s">
        <v>372</v>
      </c>
      <c r="H85" s="29" t="str">
        <f>LOOKUP(H86,{0,201,401,601,901,1201,1501;"黑色","绿色","蓝色","紫色","红色","橙色","金色"})</f>
        <v>蓝色</v>
      </c>
      <c r="I85" s="26" t="s">
        <v>373</v>
      </c>
      <c r="J85" s="28">
        <v>10</v>
      </c>
      <c r="L85" s="24" t="s">
        <v>372</v>
      </c>
      <c r="M85" s="29" t="str">
        <f>LOOKUP(M86,{0,201,401,601,901,1201,1501;"黑色","绿色","蓝色","紫色","红色","橙色","金色"})</f>
        <v>金色</v>
      </c>
      <c r="N85" s="26" t="s">
        <v>373</v>
      </c>
      <c r="O85" s="28">
        <v>200</v>
      </c>
      <c r="Q85" s="24" t="s">
        <v>372</v>
      </c>
      <c r="R85" s="29" t="str">
        <f>LOOKUP(R86,{0,201,401,601,901,1201,1501;"黑色","绿色","蓝色","紫色","红色","橙色","金色"})</f>
        <v>金色</v>
      </c>
      <c r="S85" s="26" t="s">
        <v>373</v>
      </c>
      <c r="T85" s="28">
        <v>10</v>
      </c>
    </row>
    <row r="86" spans="2:20" ht="12" customHeight="1" x14ac:dyDescent="0.15">
      <c r="B86" s="6" t="s">
        <v>374</v>
      </c>
      <c r="C86" s="19">
        <f>E82+E83+E84+C94+IF(D81="全自动枪",LOOKUP((E82+E83+E84+C94),{0,201,401,601,901,1201,1501;0,100,200,300,400,500,600}),0)</f>
        <v>1500</v>
      </c>
      <c r="D86" s="10" t="s">
        <v>375</v>
      </c>
      <c r="E86" s="13">
        <v>4</v>
      </c>
      <c r="G86" s="24" t="s">
        <v>374</v>
      </c>
      <c r="H86" s="19">
        <f>J82+J83+J84+H94+IF(I81="全自动枪",LOOKUP((J82+J83+J84+H94),{0,201,401,601,901,1201,1501;0,100,200,300,400,500,600}),0)</f>
        <v>500</v>
      </c>
      <c r="I86" s="26" t="s">
        <v>375</v>
      </c>
      <c r="J86" s="28">
        <v>8</v>
      </c>
      <c r="L86" s="24" t="s">
        <v>374</v>
      </c>
      <c r="M86" s="19">
        <f>O82+O83+O84+M94+IF(N81="全自动枪",LOOKUP((O82+O83+O84+M94),{0,201,401,601,901,1201,1501;0,100,200,300,400,500,600}),0)</f>
        <v>2800</v>
      </c>
      <c r="N86" s="26" t="s">
        <v>375</v>
      </c>
      <c r="O86" s="28">
        <v>18</v>
      </c>
      <c r="Q86" s="24" t="s">
        <v>374</v>
      </c>
      <c r="R86" s="19">
        <f>T82+T83+T84+R94+IF(S81="全自动枪",LOOKUP((T82+T83+T84+R94),{0,201,401,601,901,1201,1501;0,100,200,300,400,500,600}),0)</f>
        <v>2500</v>
      </c>
      <c r="S86" s="26" t="s">
        <v>375</v>
      </c>
      <c r="T86" s="28">
        <v>10</v>
      </c>
    </row>
    <row r="87" spans="2:20" ht="12" customHeight="1" x14ac:dyDescent="0.15">
      <c r="B87" s="6" t="s">
        <v>376</v>
      </c>
      <c r="C87" s="19">
        <f>C86*20</f>
        <v>30000</v>
      </c>
      <c r="D87" s="10" t="s">
        <v>377</v>
      </c>
      <c r="E87" s="74">
        <f>C86</f>
        <v>1500</v>
      </c>
      <c r="G87" s="24" t="s">
        <v>376</v>
      </c>
      <c r="H87" s="19">
        <f>H86*20</f>
        <v>10000</v>
      </c>
      <c r="I87" s="26" t="s">
        <v>377</v>
      </c>
      <c r="J87" s="79">
        <f>H86</f>
        <v>500</v>
      </c>
      <c r="L87" s="24" t="s">
        <v>376</v>
      </c>
      <c r="M87" s="19">
        <f>M86*20</f>
        <v>56000</v>
      </c>
      <c r="N87" s="26" t="s">
        <v>377</v>
      </c>
      <c r="O87" s="79">
        <f>M86</f>
        <v>2800</v>
      </c>
      <c r="Q87" s="24" t="s">
        <v>376</v>
      </c>
      <c r="R87" s="19">
        <f>R86*20</f>
        <v>50000</v>
      </c>
      <c r="S87" s="26" t="s">
        <v>377</v>
      </c>
      <c r="T87" s="79">
        <f>R86</f>
        <v>2500</v>
      </c>
    </row>
    <row r="88" spans="2:20" ht="12" customHeight="1" x14ac:dyDescent="0.15">
      <c r="B88" s="196" t="s">
        <v>1128</v>
      </c>
      <c r="C88" s="197"/>
      <c r="D88" s="193" t="s">
        <v>1129</v>
      </c>
      <c r="E88" s="194"/>
      <c r="G88" s="196" t="s">
        <v>1130</v>
      </c>
      <c r="H88" s="197"/>
      <c r="I88" s="193" t="s">
        <v>1131</v>
      </c>
      <c r="J88" s="194"/>
      <c r="L88" s="196" t="s">
        <v>1132</v>
      </c>
      <c r="M88" s="197"/>
      <c r="N88" s="193" t="s">
        <v>1133</v>
      </c>
      <c r="O88" s="194"/>
      <c r="Q88" s="196" t="s">
        <v>1134</v>
      </c>
      <c r="R88" s="197"/>
      <c r="S88" s="193" t="s">
        <v>1135</v>
      </c>
      <c r="T88" s="194"/>
    </row>
    <row r="89" spans="2:20" ht="12" customHeight="1" x14ac:dyDescent="0.15">
      <c r="B89" s="196"/>
      <c r="C89" s="197"/>
      <c r="D89" s="195"/>
      <c r="E89" s="141"/>
      <c r="G89" s="196"/>
      <c r="H89" s="197"/>
      <c r="I89" s="195"/>
      <c r="J89" s="141"/>
      <c r="L89" s="196"/>
      <c r="M89" s="197"/>
      <c r="N89" s="195"/>
      <c r="O89" s="141"/>
      <c r="Q89" s="196"/>
      <c r="R89" s="197"/>
      <c r="S89" s="195"/>
      <c r="T89" s="141"/>
    </row>
    <row r="90" spans="2:20" ht="12" customHeight="1" x14ac:dyDescent="0.15">
      <c r="B90" s="196"/>
      <c r="C90" s="197"/>
      <c r="D90" s="195"/>
      <c r="E90" s="141"/>
      <c r="G90" s="196"/>
      <c r="H90" s="197"/>
      <c r="I90" s="195"/>
      <c r="J90" s="141"/>
      <c r="L90" s="196"/>
      <c r="M90" s="197"/>
      <c r="N90" s="195"/>
      <c r="O90" s="141"/>
      <c r="Q90" s="196"/>
      <c r="R90" s="197"/>
      <c r="S90" s="195"/>
      <c r="T90" s="141"/>
    </row>
    <row r="91" spans="2:20" ht="12" customHeight="1" x14ac:dyDescent="0.15">
      <c r="B91" s="196"/>
      <c r="C91" s="197"/>
      <c r="D91" s="195"/>
      <c r="E91" s="141"/>
      <c r="G91" s="196"/>
      <c r="H91" s="197"/>
      <c r="I91" s="195"/>
      <c r="J91" s="141"/>
      <c r="L91" s="196"/>
      <c r="M91" s="197"/>
      <c r="N91" s="195"/>
      <c r="O91" s="141"/>
      <c r="Q91" s="196"/>
      <c r="R91" s="197"/>
      <c r="S91" s="195"/>
      <c r="T91" s="141"/>
    </row>
    <row r="92" spans="2:20" ht="12" customHeight="1" x14ac:dyDescent="0.15">
      <c r="B92" s="196"/>
      <c r="C92" s="197"/>
      <c r="D92" s="195"/>
      <c r="E92" s="141"/>
      <c r="G92" s="196"/>
      <c r="H92" s="197"/>
      <c r="I92" s="195"/>
      <c r="J92" s="141"/>
      <c r="L92" s="196"/>
      <c r="M92" s="197"/>
      <c r="N92" s="195"/>
      <c r="O92" s="141"/>
      <c r="Q92" s="196"/>
      <c r="R92" s="197"/>
      <c r="S92" s="195"/>
      <c r="T92" s="141"/>
    </row>
    <row r="93" spans="2:20" ht="12" customHeight="1" x14ac:dyDescent="0.15">
      <c r="B93" s="196"/>
      <c r="C93" s="197"/>
      <c r="D93" s="195"/>
      <c r="E93" s="141"/>
      <c r="G93" s="196"/>
      <c r="H93" s="197"/>
      <c r="I93" s="195"/>
      <c r="J93" s="141"/>
      <c r="L93" s="196"/>
      <c r="M93" s="197"/>
      <c r="N93" s="195"/>
      <c r="O93" s="141"/>
      <c r="Q93" s="196"/>
      <c r="R93" s="197"/>
      <c r="S93" s="195"/>
      <c r="T93" s="141"/>
    </row>
    <row r="94" spans="2:20" ht="12" customHeight="1" x14ac:dyDescent="0.15">
      <c r="B94" s="75" t="s">
        <v>386</v>
      </c>
      <c r="C94" s="76">
        <v>600</v>
      </c>
      <c r="D94" s="195"/>
      <c r="E94" s="141"/>
      <c r="G94" s="80" t="s">
        <v>386</v>
      </c>
      <c r="H94" s="81">
        <v>200</v>
      </c>
      <c r="I94" s="195"/>
      <c r="J94" s="141"/>
      <c r="L94" s="80" t="s">
        <v>386</v>
      </c>
      <c r="M94" s="81">
        <v>1800</v>
      </c>
      <c r="N94" s="195"/>
      <c r="O94" s="141"/>
      <c r="Q94" s="80" t="s">
        <v>386</v>
      </c>
      <c r="R94" s="81">
        <v>1700</v>
      </c>
      <c r="S94" s="195"/>
      <c r="T94" s="141"/>
    </row>
    <row r="95" spans="2:20" ht="12" customHeight="1" x14ac:dyDescent="0.15">
      <c r="B95" s="146" t="s">
        <v>1136</v>
      </c>
      <c r="C95" s="147"/>
      <c r="D95" s="147"/>
      <c r="E95" s="148"/>
      <c r="G95" s="146" t="s">
        <v>1137</v>
      </c>
      <c r="H95" s="147"/>
      <c r="I95" s="147"/>
      <c r="J95" s="148"/>
      <c r="L95" s="146" t="s">
        <v>1138</v>
      </c>
      <c r="M95" s="147"/>
      <c r="N95" s="147"/>
      <c r="O95" s="148"/>
      <c r="Q95" s="146" t="s">
        <v>479</v>
      </c>
      <c r="R95" s="147"/>
      <c r="S95" s="147"/>
      <c r="T95" s="148"/>
    </row>
    <row r="96" spans="2:20" ht="12" customHeight="1" x14ac:dyDescent="0.15">
      <c r="B96" s="146"/>
      <c r="C96" s="147"/>
      <c r="D96" s="147"/>
      <c r="E96" s="148"/>
      <c r="G96" s="146"/>
      <c r="H96" s="147"/>
      <c r="I96" s="147"/>
      <c r="J96" s="148"/>
      <c r="L96" s="146"/>
      <c r="M96" s="147"/>
      <c r="N96" s="147"/>
      <c r="O96" s="148"/>
      <c r="Q96" s="146"/>
      <c r="R96" s="147"/>
      <c r="S96" s="147"/>
      <c r="T96" s="148"/>
    </row>
    <row r="97" spans="2:20" ht="12" customHeight="1" x14ac:dyDescent="0.15">
      <c r="B97" s="146"/>
      <c r="C97" s="147"/>
      <c r="D97" s="147"/>
      <c r="E97" s="148"/>
      <c r="G97" s="146"/>
      <c r="H97" s="147"/>
      <c r="I97" s="147"/>
      <c r="J97" s="148"/>
      <c r="L97" s="146"/>
      <c r="M97" s="147"/>
      <c r="N97" s="147"/>
      <c r="O97" s="148"/>
      <c r="Q97" s="146"/>
      <c r="R97" s="147"/>
      <c r="S97" s="147"/>
      <c r="T97" s="148"/>
    </row>
    <row r="98" spans="2:20" ht="12" customHeight="1" x14ac:dyDescent="0.15">
      <c r="B98" s="146"/>
      <c r="C98" s="147"/>
      <c r="D98" s="147"/>
      <c r="E98" s="148"/>
      <c r="G98" s="146"/>
      <c r="H98" s="147"/>
      <c r="I98" s="147"/>
      <c r="J98" s="148"/>
      <c r="L98" s="146"/>
      <c r="M98" s="147"/>
      <c r="N98" s="147"/>
      <c r="O98" s="148"/>
      <c r="Q98" s="146"/>
      <c r="R98" s="147"/>
      <c r="S98" s="147"/>
      <c r="T98" s="148"/>
    </row>
    <row r="99" spans="2:20" ht="12" customHeight="1" x14ac:dyDescent="0.15">
      <c r="B99" s="146"/>
      <c r="C99" s="147"/>
      <c r="D99" s="147"/>
      <c r="E99" s="148"/>
      <c r="G99" s="146"/>
      <c r="H99" s="147"/>
      <c r="I99" s="147"/>
      <c r="J99" s="148"/>
      <c r="L99" s="146"/>
      <c r="M99" s="147"/>
      <c r="N99" s="147"/>
      <c r="O99" s="148"/>
      <c r="Q99" s="146"/>
      <c r="R99" s="147"/>
      <c r="S99" s="147"/>
      <c r="T99" s="148"/>
    </row>
    <row r="100" spans="2:20" ht="12" customHeight="1" x14ac:dyDescent="0.15">
      <c r="B100" s="146"/>
      <c r="C100" s="147"/>
      <c r="D100" s="147"/>
      <c r="E100" s="148"/>
      <c r="G100" s="146"/>
      <c r="H100" s="147"/>
      <c r="I100" s="147"/>
      <c r="J100" s="148"/>
      <c r="L100" s="146"/>
      <c r="M100" s="147"/>
      <c r="N100" s="147"/>
      <c r="O100" s="148"/>
      <c r="Q100" s="146"/>
      <c r="R100" s="147"/>
      <c r="S100" s="147"/>
      <c r="T100" s="148"/>
    </row>
    <row r="101" spans="2:20" ht="12" customHeight="1" x14ac:dyDescent="0.15">
      <c r="B101" s="146"/>
      <c r="C101" s="147"/>
      <c r="D101" s="147"/>
      <c r="E101" s="148"/>
      <c r="G101" s="146"/>
      <c r="H101" s="147"/>
      <c r="I101" s="147"/>
      <c r="J101" s="148"/>
      <c r="L101" s="146"/>
      <c r="M101" s="147"/>
      <c r="N101" s="147"/>
      <c r="O101" s="148"/>
      <c r="Q101" s="146"/>
      <c r="R101" s="147"/>
      <c r="S101" s="147"/>
      <c r="T101" s="148"/>
    </row>
    <row r="102" spans="2:20" ht="12" customHeight="1" x14ac:dyDescent="0.15">
      <c r="B102" s="146"/>
      <c r="C102" s="147"/>
      <c r="D102" s="147"/>
      <c r="E102" s="148"/>
      <c r="G102" s="146"/>
      <c r="H102" s="147"/>
      <c r="I102" s="147"/>
      <c r="J102" s="148"/>
      <c r="L102" s="146"/>
      <c r="M102" s="147"/>
      <c r="N102" s="147"/>
      <c r="O102" s="148"/>
      <c r="Q102" s="146"/>
      <c r="R102" s="147"/>
      <c r="S102" s="147"/>
      <c r="T102" s="148"/>
    </row>
    <row r="103" spans="2:20" ht="12" customHeight="1" x14ac:dyDescent="0.15">
      <c r="B103" s="198" t="s">
        <v>481</v>
      </c>
      <c r="C103" s="199"/>
      <c r="D103" s="199"/>
      <c r="E103" s="200"/>
      <c r="G103" s="198" t="s">
        <v>481</v>
      </c>
      <c r="H103" s="199"/>
      <c r="I103" s="199"/>
      <c r="J103" s="200"/>
      <c r="L103" s="198" t="s">
        <v>1139</v>
      </c>
      <c r="M103" s="199"/>
      <c r="N103" s="199"/>
      <c r="O103" s="200"/>
      <c r="Q103" s="198" t="s">
        <v>507</v>
      </c>
      <c r="R103" s="199"/>
      <c r="S103" s="199"/>
      <c r="T103" s="200"/>
    </row>
    <row r="106" spans="2:20" ht="12" customHeight="1" x14ac:dyDescent="0.15">
      <c r="B106" s="24" t="s">
        <v>364</v>
      </c>
      <c r="C106" s="89" t="s">
        <v>101</v>
      </c>
      <c r="D106" s="26" t="s">
        <v>365</v>
      </c>
      <c r="E106" s="73" t="str">
        <f>E107</f>
        <v>概念化身</v>
      </c>
      <c r="G106" s="24" t="s">
        <v>364</v>
      </c>
      <c r="H106" s="77" t="s">
        <v>231</v>
      </c>
      <c r="I106" s="26" t="s">
        <v>365</v>
      </c>
      <c r="J106" s="73" t="str">
        <f>J107</f>
        <v>弓</v>
      </c>
      <c r="L106" s="24" t="s">
        <v>364</v>
      </c>
      <c r="M106" s="77" t="s">
        <v>127</v>
      </c>
      <c r="N106" s="26" t="s">
        <v>365</v>
      </c>
      <c r="O106" s="73" t="str">
        <f>O107</f>
        <v>长弓</v>
      </c>
      <c r="Q106" s="24" t="s">
        <v>364</v>
      </c>
      <c r="R106" s="77" t="s">
        <v>189</v>
      </c>
      <c r="S106" s="26" t="s">
        <v>365</v>
      </c>
      <c r="T106" s="73" t="str">
        <f>T107</f>
        <v>长弓</v>
      </c>
    </row>
    <row r="107" spans="2:20" ht="12" customHeight="1" x14ac:dyDescent="0.15">
      <c r="B107" s="24" t="s">
        <v>366</v>
      </c>
      <c r="C107" s="7" t="s">
        <v>1087</v>
      </c>
      <c r="D107" s="7" t="s">
        <v>7</v>
      </c>
      <c r="E107" s="8" t="s">
        <v>1140</v>
      </c>
      <c r="G107" s="24" t="s">
        <v>366</v>
      </c>
      <c r="H107" s="7" t="s">
        <v>1087</v>
      </c>
      <c r="I107" s="7" t="s">
        <v>7</v>
      </c>
      <c r="J107" s="8" t="s">
        <v>7</v>
      </c>
      <c r="L107" s="24" t="s">
        <v>366</v>
      </c>
      <c r="M107" s="7" t="s">
        <v>1087</v>
      </c>
      <c r="N107" s="7" t="s">
        <v>7</v>
      </c>
      <c r="O107" s="8" t="s">
        <v>1088</v>
      </c>
      <c r="Q107" s="24" t="s">
        <v>366</v>
      </c>
      <c r="R107" s="7" t="s">
        <v>1087</v>
      </c>
      <c r="S107" s="7" t="s">
        <v>7</v>
      </c>
      <c r="T107" s="8" t="s">
        <v>1088</v>
      </c>
    </row>
    <row r="108" spans="2:20" ht="12" customHeight="1" x14ac:dyDescent="0.15">
      <c r="B108" s="24" t="s">
        <v>370</v>
      </c>
      <c r="C108" s="19" t="str">
        <f>IF(E108/10&lt;1,"",E108/10&amp;"D5")</f>
        <v>20D5</v>
      </c>
      <c r="D108" s="26" t="s">
        <v>371</v>
      </c>
      <c r="E108" s="65">
        <v>200</v>
      </c>
      <c r="G108" s="24" t="s">
        <v>370</v>
      </c>
      <c r="H108" s="19" t="str">
        <f>IF(J108/10&lt;1,"",J108/10&amp;"D5")</f>
        <v>50D5</v>
      </c>
      <c r="I108" s="26" t="s">
        <v>371</v>
      </c>
      <c r="J108" s="27">
        <v>500</v>
      </c>
      <c r="L108" s="24" t="s">
        <v>370</v>
      </c>
      <c r="M108" s="19" t="str">
        <f>IF(O108/10&lt;1,"",O108/10&amp;"D5")</f>
        <v>15D5</v>
      </c>
      <c r="N108" s="26" t="s">
        <v>371</v>
      </c>
      <c r="O108" s="27">
        <v>150</v>
      </c>
      <c r="Q108" s="24" t="s">
        <v>370</v>
      </c>
      <c r="R108" s="19" t="str">
        <f>IF(T108/10&lt;1,"",T108/10&amp;"D5")</f>
        <v>20D5</v>
      </c>
      <c r="S108" s="26" t="s">
        <v>371</v>
      </c>
      <c r="T108" s="27">
        <v>200</v>
      </c>
    </row>
    <row r="109" spans="2:20" ht="12" customHeight="1" x14ac:dyDescent="0.15">
      <c r="B109" s="24" t="s">
        <v>1074</v>
      </c>
      <c r="C109" s="19">
        <f>E109/50+1</f>
        <v>1</v>
      </c>
      <c r="D109" s="24" t="s">
        <v>1090</v>
      </c>
      <c r="E109" s="65">
        <v>0</v>
      </c>
      <c r="G109" s="24" t="s">
        <v>1074</v>
      </c>
      <c r="H109" s="19">
        <f>J109/50+1</f>
        <v>1</v>
      </c>
      <c r="I109" s="24" t="s">
        <v>1090</v>
      </c>
      <c r="J109" s="27">
        <v>0</v>
      </c>
      <c r="L109" s="24" t="s">
        <v>1074</v>
      </c>
      <c r="M109" s="19">
        <f>O109/50+1</f>
        <v>1</v>
      </c>
      <c r="N109" s="24" t="s">
        <v>1090</v>
      </c>
      <c r="O109" s="27"/>
      <c r="Q109" s="24" t="s">
        <v>1074</v>
      </c>
      <c r="R109" s="19">
        <f>T109/50+1</f>
        <v>1</v>
      </c>
      <c r="S109" s="24" t="s">
        <v>1090</v>
      </c>
      <c r="T109" s="27"/>
    </row>
    <row r="110" spans="2:20" ht="12" customHeight="1" x14ac:dyDescent="0.15">
      <c r="B110" s="24" t="s">
        <v>1077</v>
      </c>
      <c r="C110" s="19">
        <f>E110*5</f>
        <v>1500</v>
      </c>
      <c r="D110" s="26" t="s">
        <v>1078</v>
      </c>
      <c r="E110" s="65">
        <v>300</v>
      </c>
      <c r="G110" s="24" t="s">
        <v>1077</v>
      </c>
      <c r="H110" s="19">
        <f>J110*5</f>
        <v>2000</v>
      </c>
      <c r="I110" s="26" t="s">
        <v>1078</v>
      </c>
      <c r="J110" s="27">
        <v>400</v>
      </c>
      <c r="L110" s="24" t="s">
        <v>1077</v>
      </c>
      <c r="M110" s="19">
        <f>O110*5</f>
        <v>500</v>
      </c>
      <c r="N110" s="26" t="s">
        <v>1078</v>
      </c>
      <c r="O110" s="27">
        <v>100</v>
      </c>
      <c r="Q110" s="24" t="s">
        <v>1077</v>
      </c>
      <c r="R110" s="19">
        <f>T110*5</f>
        <v>500</v>
      </c>
      <c r="S110" s="26" t="s">
        <v>1078</v>
      </c>
      <c r="T110" s="27">
        <v>100</v>
      </c>
    </row>
    <row r="111" spans="2:20" ht="12" customHeight="1" x14ac:dyDescent="0.15">
      <c r="B111" s="24" t="s">
        <v>372</v>
      </c>
      <c r="C111" s="29" t="str">
        <f>LOOKUP(C112,{0,201,401,601,901,1201,1501;"黑色","绿色","蓝色","紫色","红色","橙色","金色"})</f>
        <v>蓝色</v>
      </c>
      <c r="D111" s="26" t="s">
        <v>373</v>
      </c>
      <c r="E111" s="66">
        <v>5</v>
      </c>
      <c r="G111" s="24" t="s">
        <v>372</v>
      </c>
      <c r="H111" s="29" t="str">
        <f>LOOKUP(H112,{0,201,401,601,901,1201,1501;"黑色","绿色","蓝色","紫色","红色","橙色","金色"})</f>
        <v>橙色</v>
      </c>
      <c r="I111" s="26" t="s">
        <v>373</v>
      </c>
      <c r="J111" s="28">
        <v>30</v>
      </c>
      <c r="L111" s="24" t="s">
        <v>372</v>
      </c>
      <c r="M111" s="29" t="str">
        <f>LOOKUP(M112,{0,201,401,601,901,1201,1501;"黑色","绿色","蓝色","紫色","红色","橙色","金色"})</f>
        <v>蓝色</v>
      </c>
      <c r="N111" s="26" t="s">
        <v>373</v>
      </c>
      <c r="O111" s="28">
        <v>10</v>
      </c>
      <c r="Q111" s="24" t="s">
        <v>372</v>
      </c>
      <c r="R111" s="29" t="str">
        <f>LOOKUP(R112,{0,201,401,601,901,1201,1501;"黑色","绿色","蓝色","紫色","红色","橙色","金色"})</f>
        <v>红色</v>
      </c>
      <c r="S111" s="26" t="s">
        <v>373</v>
      </c>
      <c r="T111" s="28"/>
    </row>
    <row r="112" spans="2:20" ht="12" customHeight="1" x14ac:dyDescent="0.15">
      <c r="B112" s="24" t="s">
        <v>374</v>
      </c>
      <c r="C112" s="19">
        <f>E108+E109+E110+C120+IF(D107="全自动枪",LOOKUP((E108+E109+E110+C120),{0,201,401,601,901,1201,1501;0,100,200,300,400,500,600}),0)</f>
        <v>500</v>
      </c>
      <c r="D112" s="26" t="s">
        <v>375</v>
      </c>
      <c r="E112" s="66">
        <v>10</v>
      </c>
      <c r="G112" s="24" t="s">
        <v>374</v>
      </c>
      <c r="H112" s="19">
        <f>J108+J109+J110+H120+IF(I107="全自动枪",LOOKUP((J108+J109+J110+H120),{0,201,401,601,901,1201,1501;0,100,200,300,400,500,600}),0)</f>
        <v>1500</v>
      </c>
      <c r="I112" s="26" t="s">
        <v>375</v>
      </c>
      <c r="J112" s="28">
        <v>15</v>
      </c>
      <c r="L112" s="24" t="s">
        <v>374</v>
      </c>
      <c r="M112" s="19">
        <f>O108+O109+O110+M120+IF(N107="全自动枪",LOOKUP((O108+O109+O110+M120),{0,201,401,601,901,1201,1501;0,100,200,300,400,500,600}),0)</f>
        <v>550</v>
      </c>
      <c r="N112" s="26" t="s">
        <v>375</v>
      </c>
      <c r="O112" s="28">
        <v>18</v>
      </c>
      <c r="Q112" s="24" t="s">
        <v>374</v>
      </c>
      <c r="R112" s="19">
        <f>T108+T109+T110+R120+IF(S107="全自动枪",LOOKUP((T108+T109+T110+R120),{0,201,401,601,901,1201,1501;0,100,200,300,400,500,600}),0)</f>
        <v>1100</v>
      </c>
      <c r="S112" s="26" t="s">
        <v>375</v>
      </c>
      <c r="T112" s="28"/>
    </row>
    <row r="113" spans="2:20" ht="12" customHeight="1" x14ac:dyDescent="0.15">
      <c r="B113" s="24" t="s">
        <v>376</v>
      </c>
      <c r="C113" s="19">
        <f>C112*20</f>
        <v>10000</v>
      </c>
      <c r="D113" s="26" t="s">
        <v>377</v>
      </c>
      <c r="E113" s="79">
        <f>C112</f>
        <v>500</v>
      </c>
      <c r="G113" s="24" t="s">
        <v>376</v>
      </c>
      <c r="H113" s="19">
        <f>H112*20</f>
        <v>30000</v>
      </c>
      <c r="I113" s="26" t="s">
        <v>377</v>
      </c>
      <c r="J113" s="79">
        <f>H112</f>
        <v>1500</v>
      </c>
      <c r="L113" s="24" t="s">
        <v>376</v>
      </c>
      <c r="M113" s="19">
        <f>M112*20</f>
        <v>11000</v>
      </c>
      <c r="N113" s="26" t="s">
        <v>377</v>
      </c>
      <c r="O113" s="79">
        <f>M112</f>
        <v>550</v>
      </c>
      <c r="Q113" s="24" t="s">
        <v>376</v>
      </c>
      <c r="R113" s="19">
        <f>R112*20</f>
        <v>22000</v>
      </c>
      <c r="S113" s="26" t="s">
        <v>377</v>
      </c>
      <c r="T113" s="79">
        <f>R112</f>
        <v>1100</v>
      </c>
    </row>
    <row r="114" spans="2:20" ht="12" customHeight="1" x14ac:dyDescent="0.15">
      <c r="B114" s="196" t="s">
        <v>1141</v>
      </c>
      <c r="C114" s="197"/>
      <c r="D114" s="193" t="s">
        <v>1142</v>
      </c>
      <c r="E114" s="194"/>
      <c r="G114" s="196" t="s">
        <v>1143</v>
      </c>
      <c r="H114" s="197"/>
      <c r="I114" s="193" t="s">
        <v>1144</v>
      </c>
      <c r="J114" s="194"/>
      <c r="L114" s="196" t="s">
        <v>1145</v>
      </c>
      <c r="M114" s="197"/>
      <c r="N114" s="193" t="s">
        <v>1146</v>
      </c>
      <c r="O114" s="194"/>
      <c r="Q114" s="196" t="s">
        <v>1147</v>
      </c>
      <c r="R114" s="197"/>
      <c r="S114" s="193" t="s">
        <v>1148</v>
      </c>
      <c r="T114" s="194"/>
    </row>
    <row r="115" spans="2:20" ht="12" customHeight="1" x14ac:dyDescent="0.15">
      <c r="B115" s="196"/>
      <c r="C115" s="197"/>
      <c r="D115" s="195"/>
      <c r="E115" s="141"/>
      <c r="G115" s="196"/>
      <c r="H115" s="197"/>
      <c r="I115" s="195"/>
      <c r="J115" s="141"/>
      <c r="L115" s="196"/>
      <c r="M115" s="197"/>
      <c r="N115" s="195"/>
      <c r="O115" s="141"/>
      <c r="Q115" s="196"/>
      <c r="R115" s="197"/>
      <c r="S115" s="195"/>
      <c r="T115" s="141"/>
    </row>
    <row r="116" spans="2:20" ht="12" customHeight="1" x14ac:dyDescent="0.15">
      <c r="B116" s="196"/>
      <c r="C116" s="197"/>
      <c r="D116" s="195"/>
      <c r="E116" s="141"/>
      <c r="G116" s="196"/>
      <c r="H116" s="197"/>
      <c r="I116" s="195"/>
      <c r="J116" s="141"/>
      <c r="L116" s="196"/>
      <c r="M116" s="197"/>
      <c r="N116" s="195"/>
      <c r="O116" s="141"/>
      <c r="Q116" s="196"/>
      <c r="R116" s="197"/>
      <c r="S116" s="195"/>
      <c r="T116" s="141"/>
    </row>
    <row r="117" spans="2:20" ht="12" customHeight="1" x14ac:dyDescent="0.15">
      <c r="B117" s="196"/>
      <c r="C117" s="197"/>
      <c r="D117" s="195"/>
      <c r="E117" s="141"/>
      <c r="G117" s="196"/>
      <c r="H117" s="197"/>
      <c r="I117" s="195"/>
      <c r="J117" s="141"/>
      <c r="L117" s="196"/>
      <c r="M117" s="197"/>
      <c r="N117" s="195"/>
      <c r="O117" s="141"/>
      <c r="Q117" s="196"/>
      <c r="R117" s="197"/>
      <c r="S117" s="195"/>
      <c r="T117" s="141"/>
    </row>
    <row r="118" spans="2:20" ht="12" customHeight="1" x14ac:dyDescent="0.15">
      <c r="B118" s="196"/>
      <c r="C118" s="197"/>
      <c r="D118" s="195"/>
      <c r="E118" s="141"/>
      <c r="G118" s="196"/>
      <c r="H118" s="197"/>
      <c r="I118" s="195"/>
      <c r="J118" s="141"/>
      <c r="L118" s="196"/>
      <c r="M118" s="197"/>
      <c r="N118" s="195"/>
      <c r="O118" s="141"/>
      <c r="Q118" s="196"/>
      <c r="R118" s="197"/>
      <c r="S118" s="195"/>
      <c r="T118" s="141"/>
    </row>
    <row r="119" spans="2:20" ht="12" customHeight="1" x14ac:dyDescent="0.15">
      <c r="B119" s="196"/>
      <c r="C119" s="197"/>
      <c r="D119" s="195"/>
      <c r="E119" s="141"/>
      <c r="G119" s="196"/>
      <c r="H119" s="197"/>
      <c r="I119" s="195"/>
      <c r="J119" s="141"/>
      <c r="L119" s="196"/>
      <c r="M119" s="197"/>
      <c r="N119" s="195"/>
      <c r="O119" s="141"/>
      <c r="Q119" s="196"/>
      <c r="R119" s="197"/>
      <c r="S119" s="195"/>
      <c r="T119" s="141"/>
    </row>
    <row r="120" spans="2:20" ht="12" customHeight="1" x14ac:dyDescent="0.15">
      <c r="B120" s="80" t="s">
        <v>386</v>
      </c>
      <c r="C120" s="81">
        <v>0</v>
      </c>
      <c r="D120" s="195"/>
      <c r="E120" s="141"/>
      <c r="G120" s="80" t="s">
        <v>386</v>
      </c>
      <c r="H120" s="81">
        <v>600</v>
      </c>
      <c r="I120" s="195"/>
      <c r="J120" s="141"/>
      <c r="L120" s="80" t="s">
        <v>386</v>
      </c>
      <c r="M120" s="81">
        <v>300</v>
      </c>
      <c r="N120" s="195"/>
      <c r="O120" s="141"/>
      <c r="Q120" s="80" t="s">
        <v>386</v>
      </c>
      <c r="R120" s="81">
        <v>800</v>
      </c>
      <c r="S120" s="195"/>
      <c r="T120" s="141"/>
    </row>
    <row r="121" spans="2:20" ht="12" customHeight="1" x14ac:dyDescent="0.15">
      <c r="B121" s="146" t="s">
        <v>1149</v>
      </c>
      <c r="C121" s="147"/>
      <c r="D121" s="147"/>
      <c r="E121" s="148"/>
      <c r="G121" s="146" t="s">
        <v>1150</v>
      </c>
      <c r="H121" s="147"/>
      <c r="I121" s="147"/>
      <c r="J121" s="148"/>
      <c r="L121" s="146" t="s">
        <v>1151</v>
      </c>
      <c r="M121" s="147"/>
      <c r="N121" s="147"/>
      <c r="O121" s="148"/>
      <c r="Q121" s="146" t="s">
        <v>1152</v>
      </c>
      <c r="R121" s="147"/>
      <c r="S121" s="147"/>
      <c r="T121" s="148"/>
    </row>
    <row r="122" spans="2:20" ht="12" customHeight="1" x14ac:dyDescent="0.15">
      <c r="B122" s="146"/>
      <c r="C122" s="147"/>
      <c r="D122" s="147"/>
      <c r="E122" s="148"/>
      <c r="G122" s="146"/>
      <c r="H122" s="147"/>
      <c r="I122" s="147"/>
      <c r="J122" s="148"/>
      <c r="L122" s="146"/>
      <c r="M122" s="147"/>
      <c r="N122" s="147"/>
      <c r="O122" s="148"/>
      <c r="Q122" s="146"/>
      <c r="R122" s="147"/>
      <c r="S122" s="147"/>
      <c r="T122" s="148"/>
    </row>
    <row r="123" spans="2:20" ht="12" customHeight="1" x14ac:dyDescent="0.15">
      <c r="B123" s="146"/>
      <c r="C123" s="147"/>
      <c r="D123" s="147"/>
      <c r="E123" s="148"/>
      <c r="G123" s="146"/>
      <c r="H123" s="147"/>
      <c r="I123" s="147"/>
      <c r="J123" s="148"/>
      <c r="L123" s="146"/>
      <c r="M123" s="147"/>
      <c r="N123" s="147"/>
      <c r="O123" s="148"/>
      <c r="Q123" s="146"/>
      <c r="R123" s="147"/>
      <c r="S123" s="147"/>
      <c r="T123" s="148"/>
    </row>
    <row r="124" spans="2:20" ht="12" customHeight="1" x14ac:dyDescent="0.15">
      <c r="B124" s="146"/>
      <c r="C124" s="147"/>
      <c r="D124" s="147"/>
      <c r="E124" s="148"/>
      <c r="G124" s="146"/>
      <c r="H124" s="147"/>
      <c r="I124" s="147"/>
      <c r="J124" s="148"/>
      <c r="L124" s="146"/>
      <c r="M124" s="147"/>
      <c r="N124" s="147"/>
      <c r="O124" s="148"/>
      <c r="Q124" s="146"/>
      <c r="R124" s="147"/>
      <c r="S124" s="147"/>
      <c r="T124" s="148"/>
    </row>
    <row r="125" spans="2:20" ht="12" customHeight="1" x14ac:dyDescent="0.15">
      <c r="B125" s="146"/>
      <c r="C125" s="147"/>
      <c r="D125" s="147"/>
      <c r="E125" s="148"/>
      <c r="G125" s="146"/>
      <c r="H125" s="147"/>
      <c r="I125" s="147"/>
      <c r="J125" s="148"/>
      <c r="L125" s="146"/>
      <c r="M125" s="147"/>
      <c r="N125" s="147"/>
      <c r="O125" s="148"/>
      <c r="Q125" s="146"/>
      <c r="R125" s="147"/>
      <c r="S125" s="147"/>
      <c r="T125" s="148"/>
    </row>
    <row r="126" spans="2:20" ht="12" customHeight="1" x14ac:dyDescent="0.15">
      <c r="B126" s="146"/>
      <c r="C126" s="147"/>
      <c r="D126" s="147"/>
      <c r="E126" s="148"/>
      <c r="G126" s="146"/>
      <c r="H126" s="147"/>
      <c r="I126" s="147"/>
      <c r="J126" s="148"/>
      <c r="L126" s="146"/>
      <c r="M126" s="147"/>
      <c r="N126" s="147"/>
      <c r="O126" s="148"/>
      <c r="Q126" s="146"/>
      <c r="R126" s="147"/>
      <c r="S126" s="147"/>
      <c r="T126" s="148"/>
    </row>
    <row r="127" spans="2:20" ht="12" customHeight="1" x14ac:dyDescent="0.15">
      <c r="B127" s="146"/>
      <c r="C127" s="147"/>
      <c r="D127" s="147"/>
      <c r="E127" s="148"/>
      <c r="G127" s="146"/>
      <c r="H127" s="147"/>
      <c r="I127" s="147"/>
      <c r="J127" s="148"/>
      <c r="L127" s="146"/>
      <c r="M127" s="147"/>
      <c r="N127" s="147"/>
      <c r="O127" s="148"/>
      <c r="Q127" s="146"/>
      <c r="R127" s="147"/>
      <c r="S127" s="147"/>
      <c r="T127" s="148"/>
    </row>
    <row r="128" spans="2:20" ht="12" customHeight="1" x14ac:dyDescent="0.15">
      <c r="B128" s="146"/>
      <c r="C128" s="147"/>
      <c r="D128" s="147"/>
      <c r="E128" s="148"/>
      <c r="G128" s="146"/>
      <c r="H128" s="147"/>
      <c r="I128" s="147"/>
      <c r="J128" s="148"/>
      <c r="L128" s="146"/>
      <c r="M128" s="147"/>
      <c r="N128" s="147"/>
      <c r="O128" s="148"/>
      <c r="Q128" s="146"/>
      <c r="R128" s="147"/>
      <c r="S128" s="147"/>
      <c r="T128" s="148"/>
    </row>
    <row r="129" spans="2:20" ht="12" customHeight="1" x14ac:dyDescent="0.15">
      <c r="B129" s="158" t="s">
        <v>1153</v>
      </c>
      <c r="C129" s="159"/>
      <c r="D129" s="159"/>
      <c r="E129" s="160"/>
      <c r="G129" s="198" t="s">
        <v>481</v>
      </c>
      <c r="H129" s="199"/>
      <c r="I129" s="199"/>
      <c r="J129" s="200"/>
      <c r="L129" s="155" t="s">
        <v>698</v>
      </c>
      <c r="M129" s="156"/>
      <c r="N129" s="156"/>
      <c r="O129" s="157"/>
      <c r="Q129" s="155" t="s">
        <v>698</v>
      </c>
      <c r="R129" s="156"/>
      <c r="S129" s="156"/>
      <c r="T129" s="157"/>
    </row>
    <row r="132" spans="2:20" ht="12" customHeight="1" x14ac:dyDescent="0.15">
      <c r="B132" s="46" t="s">
        <v>364</v>
      </c>
      <c r="C132" s="82" t="s">
        <v>201</v>
      </c>
      <c r="D132" s="50" t="s">
        <v>365</v>
      </c>
      <c r="E132" s="83" t="str">
        <f>E133</f>
        <v>动力弓</v>
      </c>
    </row>
    <row r="133" spans="2:20" ht="12" customHeight="1" x14ac:dyDescent="0.15">
      <c r="B133" s="46" t="s">
        <v>366</v>
      </c>
      <c r="C133" s="84" t="s">
        <v>1087</v>
      </c>
      <c r="D133" s="84" t="s">
        <v>7</v>
      </c>
      <c r="E133" s="48" t="s">
        <v>1154</v>
      </c>
    </row>
    <row r="134" spans="2:20" ht="12" customHeight="1" x14ac:dyDescent="0.15">
      <c r="B134" s="46" t="s">
        <v>370</v>
      </c>
      <c r="C134" s="54" t="str">
        <f>IF(E134/10&lt;1,"",E134/10&amp;"D5")</f>
        <v>35D5</v>
      </c>
      <c r="D134" s="50" t="s">
        <v>371</v>
      </c>
      <c r="E134" s="51">
        <v>350</v>
      </c>
    </row>
    <row r="135" spans="2:20" ht="12" customHeight="1" x14ac:dyDescent="0.15">
      <c r="B135" s="46" t="s">
        <v>1074</v>
      </c>
      <c r="C135" s="54">
        <f>E135/50+1</f>
        <v>1</v>
      </c>
      <c r="D135" s="46" t="s">
        <v>1090</v>
      </c>
      <c r="E135" s="51">
        <v>0</v>
      </c>
    </row>
    <row r="136" spans="2:20" ht="12" customHeight="1" x14ac:dyDescent="0.15">
      <c r="B136" s="46" t="s">
        <v>1077</v>
      </c>
      <c r="C136" s="54">
        <f>E136*5</f>
        <v>1000</v>
      </c>
      <c r="D136" s="50" t="s">
        <v>1078</v>
      </c>
      <c r="E136" s="51">
        <v>200</v>
      </c>
    </row>
    <row r="137" spans="2:20" ht="12" customHeight="1" x14ac:dyDescent="0.15">
      <c r="B137" s="46" t="s">
        <v>372</v>
      </c>
      <c r="C137" s="52" t="str">
        <f>LOOKUP(C138,{0,201,401,601,901,1201,1501;"黑色","绿色","蓝色","紫色","红色","橙色","金色"})</f>
        <v>红色</v>
      </c>
      <c r="D137" s="50" t="s">
        <v>373</v>
      </c>
      <c r="E137" s="53">
        <v>40</v>
      </c>
    </row>
    <row r="138" spans="2:20" ht="12" customHeight="1" x14ac:dyDescent="0.15">
      <c r="B138" s="46" t="s">
        <v>374</v>
      </c>
      <c r="C138" s="54">
        <f>E134+E136+C146+E135+IF(D133="全自动枪",100,IF(D133="半自动枪",0,0))</f>
        <v>1150</v>
      </c>
      <c r="D138" s="50" t="s">
        <v>375</v>
      </c>
      <c r="E138" s="53">
        <v>14</v>
      </c>
    </row>
    <row r="139" spans="2:20" ht="12" customHeight="1" x14ac:dyDescent="0.15">
      <c r="B139" s="46" t="s">
        <v>376</v>
      </c>
      <c r="C139" s="54">
        <f>C138*20</f>
        <v>23000</v>
      </c>
      <c r="D139" s="50" t="s">
        <v>377</v>
      </c>
      <c r="E139" s="85">
        <f>C138</f>
        <v>1150</v>
      </c>
    </row>
    <row r="140" spans="2:20" ht="12" customHeight="1" x14ac:dyDescent="0.15">
      <c r="B140" s="218" t="s">
        <v>1155</v>
      </c>
      <c r="C140" s="219"/>
      <c r="D140" s="220" t="s">
        <v>1156</v>
      </c>
      <c r="E140" s="221"/>
    </row>
    <row r="141" spans="2:20" ht="12" customHeight="1" x14ac:dyDescent="0.15">
      <c r="B141" s="218"/>
      <c r="C141" s="219"/>
      <c r="D141" s="222"/>
      <c r="E141" s="169"/>
    </row>
    <row r="142" spans="2:20" ht="12" customHeight="1" x14ac:dyDescent="0.15">
      <c r="B142" s="218"/>
      <c r="C142" s="219"/>
      <c r="D142" s="222"/>
      <c r="E142" s="169"/>
    </row>
    <row r="143" spans="2:20" ht="12" customHeight="1" x14ac:dyDescent="0.15">
      <c r="B143" s="218"/>
      <c r="C143" s="219"/>
      <c r="D143" s="222"/>
      <c r="E143" s="169"/>
    </row>
    <row r="144" spans="2:20" ht="12" customHeight="1" x14ac:dyDescent="0.15">
      <c r="B144" s="218"/>
      <c r="C144" s="219"/>
      <c r="D144" s="222"/>
      <c r="E144" s="169"/>
    </row>
    <row r="145" spans="2:5" ht="12" customHeight="1" x14ac:dyDescent="0.15">
      <c r="B145" s="218"/>
      <c r="C145" s="219"/>
      <c r="D145" s="222"/>
      <c r="E145" s="169"/>
    </row>
    <row r="146" spans="2:5" ht="12" customHeight="1" x14ac:dyDescent="0.15">
      <c r="B146" s="86" t="s">
        <v>386</v>
      </c>
      <c r="C146" s="87">
        <v>600</v>
      </c>
      <c r="D146" s="222"/>
      <c r="E146" s="169"/>
    </row>
    <row r="147" spans="2:5" ht="12" customHeight="1" x14ac:dyDescent="0.15">
      <c r="B147" s="165"/>
      <c r="C147" s="166"/>
      <c r="D147" s="166"/>
      <c r="E147" s="167"/>
    </row>
    <row r="148" spans="2:5" ht="12" customHeight="1" x14ac:dyDescent="0.15">
      <c r="B148" s="165"/>
      <c r="C148" s="166"/>
      <c r="D148" s="166"/>
      <c r="E148" s="167"/>
    </row>
    <row r="149" spans="2:5" ht="12" customHeight="1" x14ac:dyDescent="0.15">
      <c r="B149" s="165"/>
      <c r="C149" s="166"/>
      <c r="D149" s="166"/>
      <c r="E149" s="167"/>
    </row>
    <row r="150" spans="2:5" ht="12" customHeight="1" x14ac:dyDescent="0.15">
      <c r="B150" s="165"/>
      <c r="C150" s="166"/>
      <c r="D150" s="166"/>
      <c r="E150" s="167"/>
    </row>
    <row r="151" spans="2:5" ht="12" customHeight="1" x14ac:dyDescent="0.15">
      <c r="B151" s="165"/>
      <c r="C151" s="166"/>
      <c r="D151" s="166"/>
      <c r="E151" s="167"/>
    </row>
    <row r="152" spans="2:5" ht="12" customHeight="1" x14ac:dyDescent="0.15">
      <c r="B152" s="165"/>
      <c r="C152" s="166"/>
      <c r="D152" s="166"/>
      <c r="E152" s="167"/>
    </row>
    <row r="153" spans="2:5" ht="12" customHeight="1" x14ac:dyDescent="0.15">
      <c r="B153" s="165"/>
      <c r="C153" s="166"/>
      <c r="D153" s="166"/>
      <c r="E153" s="167"/>
    </row>
    <row r="154" spans="2:5" ht="12" customHeight="1" x14ac:dyDescent="0.15">
      <c r="B154" s="165"/>
      <c r="C154" s="166"/>
      <c r="D154" s="166"/>
      <c r="E154" s="167"/>
    </row>
    <row r="155" spans="2:5" ht="12" customHeight="1" x14ac:dyDescent="0.15">
      <c r="B155" s="212" t="s">
        <v>780</v>
      </c>
      <c r="C155" s="213"/>
      <c r="D155" s="213"/>
      <c r="E155" s="214"/>
    </row>
  </sheetData>
  <mergeCells count="84">
    <mergeCell ref="B25:E25"/>
    <mergeCell ref="G25:J25"/>
    <mergeCell ref="L25:O25"/>
    <mergeCell ref="Q25:T25"/>
    <mergeCell ref="B51:E51"/>
    <mergeCell ref="G51:J51"/>
    <mergeCell ref="L51:O51"/>
    <mergeCell ref="Q51:T51"/>
    <mergeCell ref="D36:E42"/>
    <mergeCell ref="G43:J50"/>
    <mergeCell ref="L43:O50"/>
    <mergeCell ref="Q43:T50"/>
    <mergeCell ref="B155:E155"/>
    <mergeCell ref="B77:E77"/>
    <mergeCell ref="G77:J77"/>
    <mergeCell ref="L77:O77"/>
    <mergeCell ref="Q77:T77"/>
    <mergeCell ref="B103:E103"/>
    <mergeCell ref="G103:J103"/>
    <mergeCell ref="L103:O103"/>
    <mergeCell ref="Q103:T103"/>
    <mergeCell ref="B95:E102"/>
    <mergeCell ref="Q121:T128"/>
    <mergeCell ref="B140:C145"/>
    <mergeCell ref="D140:E146"/>
    <mergeCell ref="B147:E154"/>
    <mergeCell ref="G121:J128"/>
    <mergeCell ref="B129:E129"/>
    <mergeCell ref="G129:J129"/>
    <mergeCell ref="L129:O129"/>
    <mergeCell ref="Q129:T129"/>
    <mergeCell ref="B114:C119"/>
    <mergeCell ref="L114:M119"/>
    <mergeCell ref="D114:E120"/>
    <mergeCell ref="N114:O120"/>
    <mergeCell ref="B121:E128"/>
    <mergeCell ref="L121:O128"/>
    <mergeCell ref="Q69:T76"/>
    <mergeCell ref="G114:H119"/>
    <mergeCell ref="Q114:R119"/>
    <mergeCell ref="I114:J120"/>
    <mergeCell ref="S114:T120"/>
    <mergeCell ref="Q95:T102"/>
    <mergeCell ref="Q88:R93"/>
    <mergeCell ref="S88:T94"/>
    <mergeCell ref="G95:J102"/>
    <mergeCell ref="L95:O102"/>
    <mergeCell ref="S62:T68"/>
    <mergeCell ref="G10:H15"/>
    <mergeCell ref="Q10:R15"/>
    <mergeCell ref="I10:J16"/>
    <mergeCell ref="S10:T16"/>
    <mergeCell ref="G17:J24"/>
    <mergeCell ref="L17:O24"/>
    <mergeCell ref="Q17:T24"/>
    <mergeCell ref="G36:H41"/>
    <mergeCell ref="Q36:R41"/>
    <mergeCell ref="N36:O42"/>
    <mergeCell ref="G62:H67"/>
    <mergeCell ref="Q62:R67"/>
    <mergeCell ref="I36:J42"/>
    <mergeCell ref="S36:T42"/>
    <mergeCell ref="B10:C15"/>
    <mergeCell ref="L10:M15"/>
    <mergeCell ref="D10:E16"/>
    <mergeCell ref="N10:O16"/>
    <mergeCell ref="B88:C93"/>
    <mergeCell ref="L88:M93"/>
    <mergeCell ref="D88:E94"/>
    <mergeCell ref="N88:O94"/>
    <mergeCell ref="B43:E50"/>
    <mergeCell ref="B36:C41"/>
    <mergeCell ref="L36:M41"/>
    <mergeCell ref="B17:E24"/>
    <mergeCell ref="G88:H93"/>
    <mergeCell ref="I88:J94"/>
    <mergeCell ref="B62:C67"/>
    <mergeCell ref="L62:M67"/>
    <mergeCell ref="D62:E68"/>
    <mergeCell ref="N62:O68"/>
    <mergeCell ref="B69:E76"/>
    <mergeCell ref="G69:J76"/>
    <mergeCell ref="L69:O76"/>
    <mergeCell ref="I62:J68"/>
  </mergeCells>
  <phoneticPr fontId="12" type="noConversion"/>
  <conditionalFormatting sqref="C7">
    <cfRule type="cellIs" dxfId="776" priority="148" operator="equal">
      <formula>"橙色"</formula>
    </cfRule>
    <cfRule type="cellIs" dxfId="775" priority="149" operator="equal">
      <formula>"橙色"</formula>
    </cfRule>
    <cfRule type="cellIs" dxfId="774" priority="150" operator="equal">
      <formula>"红色"</formula>
    </cfRule>
    <cfRule type="cellIs" dxfId="773" priority="151" operator="equal">
      <formula>"紫色"</formula>
    </cfRule>
    <cfRule type="cellIs" dxfId="772" priority="152" operator="equal">
      <formula>"蓝色"</formula>
    </cfRule>
    <cfRule type="cellIs" dxfId="771" priority="153" operator="equal">
      <formula>"绿色"</formula>
    </cfRule>
    <cfRule type="cellIs" dxfId="770" priority="154" operator="equal">
      <formula>"黑色"</formula>
    </cfRule>
  </conditionalFormatting>
  <conditionalFormatting sqref="H7">
    <cfRule type="cellIs" dxfId="769" priority="141" operator="equal">
      <formula>"橙色"</formula>
    </cfRule>
    <cfRule type="cellIs" dxfId="768" priority="142" operator="equal">
      <formula>"橙色"</formula>
    </cfRule>
    <cfRule type="cellIs" dxfId="767" priority="143" operator="equal">
      <formula>"红色"</formula>
    </cfRule>
    <cfRule type="cellIs" dxfId="766" priority="144" operator="equal">
      <formula>"紫色"</formula>
    </cfRule>
    <cfRule type="cellIs" dxfId="765" priority="145" operator="equal">
      <formula>"蓝色"</formula>
    </cfRule>
    <cfRule type="cellIs" dxfId="764" priority="146" operator="equal">
      <formula>"绿色"</formula>
    </cfRule>
    <cfRule type="cellIs" dxfId="763" priority="147" operator="equal">
      <formula>"黑色"</formula>
    </cfRule>
  </conditionalFormatting>
  <conditionalFormatting sqref="M7">
    <cfRule type="cellIs" dxfId="762" priority="134" operator="equal">
      <formula>"橙色"</formula>
    </cfRule>
    <cfRule type="cellIs" dxfId="761" priority="135" operator="equal">
      <formula>"橙色"</formula>
    </cfRule>
    <cfRule type="cellIs" dxfId="760" priority="136" operator="equal">
      <formula>"红色"</formula>
    </cfRule>
    <cfRule type="cellIs" dxfId="759" priority="137" operator="equal">
      <formula>"紫色"</formula>
    </cfRule>
    <cfRule type="cellIs" dxfId="758" priority="138" operator="equal">
      <formula>"蓝色"</formula>
    </cfRule>
    <cfRule type="cellIs" dxfId="757" priority="139" operator="equal">
      <formula>"绿色"</formula>
    </cfRule>
    <cfRule type="cellIs" dxfId="756" priority="140" operator="equal">
      <formula>"黑色"</formula>
    </cfRule>
  </conditionalFormatting>
  <conditionalFormatting sqref="R7">
    <cfRule type="cellIs" dxfId="755" priority="127" operator="equal">
      <formula>"橙色"</formula>
    </cfRule>
    <cfRule type="cellIs" dxfId="754" priority="128" operator="equal">
      <formula>"橙色"</formula>
    </cfRule>
    <cfRule type="cellIs" dxfId="753" priority="129" operator="equal">
      <formula>"红色"</formula>
    </cfRule>
    <cfRule type="cellIs" dxfId="752" priority="130" operator="equal">
      <formula>"紫色"</formula>
    </cfRule>
    <cfRule type="cellIs" dxfId="751" priority="131" operator="equal">
      <formula>"蓝色"</formula>
    </cfRule>
    <cfRule type="cellIs" dxfId="750" priority="132" operator="equal">
      <formula>"绿色"</formula>
    </cfRule>
    <cfRule type="cellIs" dxfId="749" priority="133" operator="equal">
      <formula>"黑色"</formula>
    </cfRule>
  </conditionalFormatting>
  <conditionalFormatting sqref="C33">
    <cfRule type="cellIs" dxfId="748" priority="120" operator="equal">
      <formula>"橙色"</formula>
    </cfRule>
    <cfRule type="cellIs" dxfId="747" priority="121" operator="equal">
      <formula>"橙色"</formula>
    </cfRule>
    <cfRule type="cellIs" dxfId="746" priority="122" operator="equal">
      <formula>"红色"</formula>
    </cfRule>
    <cfRule type="cellIs" dxfId="745" priority="123" operator="equal">
      <formula>"紫色"</formula>
    </cfRule>
    <cfRule type="cellIs" dxfId="744" priority="124" operator="equal">
      <formula>"蓝色"</formula>
    </cfRule>
    <cfRule type="cellIs" dxfId="743" priority="125" operator="equal">
      <formula>"绿色"</formula>
    </cfRule>
    <cfRule type="cellIs" dxfId="742" priority="126" operator="equal">
      <formula>"黑色"</formula>
    </cfRule>
  </conditionalFormatting>
  <conditionalFormatting sqref="H33">
    <cfRule type="cellIs" dxfId="741" priority="113" operator="equal">
      <formula>"橙色"</formula>
    </cfRule>
    <cfRule type="cellIs" dxfId="740" priority="114" operator="equal">
      <formula>"橙色"</formula>
    </cfRule>
    <cfRule type="cellIs" dxfId="739" priority="115" operator="equal">
      <formula>"红色"</formula>
    </cfRule>
    <cfRule type="cellIs" dxfId="738" priority="116" operator="equal">
      <formula>"紫色"</formula>
    </cfRule>
    <cfRule type="cellIs" dxfId="737" priority="117" operator="equal">
      <formula>"蓝色"</formula>
    </cfRule>
    <cfRule type="cellIs" dxfId="736" priority="118" operator="equal">
      <formula>"绿色"</formula>
    </cfRule>
    <cfRule type="cellIs" dxfId="735" priority="119" operator="equal">
      <formula>"黑色"</formula>
    </cfRule>
  </conditionalFormatting>
  <conditionalFormatting sqref="M33">
    <cfRule type="cellIs" dxfId="734" priority="106" operator="equal">
      <formula>"橙色"</formula>
    </cfRule>
    <cfRule type="cellIs" dxfId="733" priority="107" operator="equal">
      <formula>"橙色"</formula>
    </cfRule>
    <cfRule type="cellIs" dxfId="732" priority="108" operator="equal">
      <formula>"红色"</formula>
    </cfRule>
    <cfRule type="cellIs" dxfId="731" priority="109" operator="equal">
      <formula>"紫色"</formula>
    </cfRule>
    <cfRule type="cellIs" dxfId="730" priority="110" operator="equal">
      <formula>"蓝色"</formula>
    </cfRule>
    <cfRule type="cellIs" dxfId="729" priority="111" operator="equal">
      <formula>"绿色"</formula>
    </cfRule>
    <cfRule type="cellIs" dxfId="728" priority="112" operator="equal">
      <formula>"黑色"</formula>
    </cfRule>
  </conditionalFormatting>
  <conditionalFormatting sqref="R33">
    <cfRule type="cellIs" dxfId="727" priority="99" operator="equal">
      <formula>"橙色"</formula>
    </cfRule>
    <cfRule type="cellIs" dxfId="726" priority="100" operator="equal">
      <formula>"橙色"</formula>
    </cfRule>
    <cfRule type="cellIs" dxfId="725" priority="101" operator="equal">
      <formula>"红色"</formula>
    </cfRule>
    <cfRule type="cellIs" dxfId="724" priority="102" operator="equal">
      <formula>"紫色"</formula>
    </cfRule>
    <cfRule type="cellIs" dxfId="723" priority="103" operator="equal">
      <formula>"蓝色"</formula>
    </cfRule>
    <cfRule type="cellIs" dxfId="722" priority="104" operator="equal">
      <formula>"绿色"</formula>
    </cfRule>
    <cfRule type="cellIs" dxfId="721" priority="105" operator="equal">
      <formula>"黑色"</formula>
    </cfRule>
  </conditionalFormatting>
  <conditionalFormatting sqref="C59">
    <cfRule type="cellIs" dxfId="720" priority="92" operator="equal">
      <formula>"橙色"</formula>
    </cfRule>
    <cfRule type="cellIs" dxfId="719" priority="93" operator="equal">
      <formula>"橙色"</formula>
    </cfRule>
    <cfRule type="cellIs" dxfId="718" priority="94" operator="equal">
      <formula>"红色"</formula>
    </cfRule>
    <cfRule type="cellIs" dxfId="717" priority="95" operator="equal">
      <formula>"紫色"</formula>
    </cfRule>
    <cfRule type="cellIs" dxfId="716" priority="96" operator="equal">
      <formula>"蓝色"</formula>
    </cfRule>
    <cfRule type="cellIs" dxfId="715" priority="97" operator="equal">
      <formula>"绿色"</formula>
    </cfRule>
    <cfRule type="cellIs" dxfId="714" priority="98" operator="equal">
      <formula>"黑色"</formula>
    </cfRule>
  </conditionalFormatting>
  <conditionalFormatting sqref="H59">
    <cfRule type="cellIs" dxfId="713" priority="78" operator="equal">
      <formula>"橙色"</formula>
    </cfRule>
    <cfRule type="cellIs" dxfId="712" priority="79" operator="equal">
      <formula>"橙色"</formula>
    </cfRule>
    <cfRule type="cellIs" dxfId="711" priority="80" operator="equal">
      <formula>"红色"</formula>
    </cfRule>
    <cfRule type="cellIs" dxfId="710" priority="81" operator="equal">
      <formula>"紫色"</formula>
    </cfRule>
    <cfRule type="cellIs" dxfId="709" priority="82" operator="equal">
      <formula>"蓝色"</formula>
    </cfRule>
    <cfRule type="cellIs" dxfId="708" priority="83" operator="equal">
      <formula>"绿色"</formula>
    </cfRule>
    <cfRule type="cellIs" dxfId="707" priority="84" operator="equal">
      <formula>"黑色"</formula>
    </cfRule>
  </conditionalFormatting>
  <conditionalFormatting sqref="M59">
    <cfRule type="cellIs" dxfId="706" priority="71" operator="equal">
      <formula>"橙色"</formula>
    </cfRule>
    <cfRule type="cellIs" dxfId="705" priority="72" operator="equal">
      <formula>"橙色"</formula>
    </cfRule>
    <cfRule type="cellIs" dxfId="704" priority="73" operator="equal">
      <formula>"红色"</formula>
    </cfRule>
    <cfRule type="cellIs" dxfId="703" priority="74" operator="equal">
      <formula>"紫色"</formula>
    </cfRule>
    <cfRule type="cellIs" dxfId="702" priority="75" operator="equal">
      <formula>"蓝色"</formula>
    </cfRule>
    <cfRule type="cellIs" dxfId="701" priority="76" operator="equal">
      <formula>"绿色"</formula>
    </cfRule>
    <cfRule type="cellIs" dxfId="700" priority="77" operator="equal">
      <formula>"黑色"</formula>
    </cfRule>
  </conditionalFormatting>
  <conditionalFormatting sqref="R59">
    <cfRule type="cellIs" dxfId="699" priority="64" operator="equal">
      <formula>"橙色"</formula>
    </cfRule>
    <cfRule type="cellIs" dxfId="698" priority="65" operator="equal">
      <formula>"橙色"</formula>
    </cfRule>
    <cfRule type="cellIs" dxfId="697" priority="66" operator="equal">
      <formula>"红色"</formula>
    </cfRule>
    <cfRule type="cellIs" dxfId="696" priority="67" operator="equal">
      <formula>"紫色"</formula>
    </cfRule>
    <cfRule type="cellIs" dxfId="695" priority="68" operator="equal">
      <formula>"蓝色"</formula>
    </cfRule>
    <cfRule type="cellIs" dxfId="694" priority="69" operator="equal">
      <formula>"绿色"</formula>
    </cfRule>
    <cfRule type="cellIs" dxfId="693" priority="70" operator="equal">
      <formula>"黑色"</formula>
    </cfRule>
  </conditionalFormatting>
  <conditionalFormatting sqref="C85">
    <cfRule type="cellIs" dxfId="692" priority="57" operator="equal">
      <formula>"橙色"</formula>
    </cfRule>
    <cfRule type="cellIs" dxfId="691" priority="58" operator="equal">
      <formula>"橙色"</formula>
    </cfRule>
    <cfRule type="cellIs" dxfId="690" priority="59" operator="equal">
      <formula>"红色"</formula>
    </cfRule>
    <cfRule type="cellIs" dxfId="689" priority="60" operator="equal">
      <formula>"紫色"</formula>
    </cfRule>
    <cfRule type="cellIs" dxfId="688" priority="61" operator="equal">
      <formula>"蓝色"</formula>
    </cfRule>
    <cfRule type="cellIs" dxfId="687" priority="62" operator="equal">
      <formula>"绿色"</formula>
    </cfRule>
    <cfRule type="cellIs" dxfId="686" priority="63" operator="equal">
      <formula>"黑色"</formula>
    </cfRule>
  </conditionalFormatting>
  <conditionalFormatting sqref="H85">
    <cfRule type="cellIs" dxfId="685" priority="50" operator="equal">
      <formula>"橙色"</formula>
    </cfRule>
    <cfRule type="cellIs" dxfId="684" priority="51" operator="equal">
      <formula>"橙色"</formula>
    </cfRule>
    <cfRule type="cellIs" dxfId="683" priority="52" operator="equal">
      <formula>"红色"</formula>
    </cfRule>
    <cfRule type="cellIs" dxfId="682" priority="53" operator="equal">
      <formula>"紫色"</formula>
    </cfRule>
    <cfRule type="cellIs" dxfId="681" priority="54" operator="equal">
      <formula>"蓝色"</formula>
    </cfRule>
    <cfRule type="cellIs" dxfId="680" priority="55" operator="equal">
      <formula>"绿色"</formula>
    </cfRule>
    <cfRule type="cellIs" dxfId="679" priority="56" operator="equal">
      <formula>"黑色"</formula>
    </cfRule>
  </conditionalFormatting>
  <conditionalFormatting sqref="M85">
    <cfRule type="cellIs" dxfId="678" priority="43" operator="equal">
      <formula>"橙色"</formula>
    </cfRule>
    <cfRule type="cellIs" dxfId="677" priority="44" operator="equal">
      <formula>"橙色"</formula>
    </cfRule>
    <cfRule type="cellIs" dxfId="676" priority="45" operator="equal">
      <formula>"红色"</formula>
    </cfRule>
    <cfRule type="cellIs" dxfId="675" priority="46" operator="equal">
      <formula>"紫色"</formula>
    </cfRule>
    <cfRule type="cellIs" dxfId="674" priority="47" operator="equal">
      <formula>"蓝色"</formula>
    </cfRule>
    <cfRule type="cellIs" dxfId="673" priority="48" operator="equal">
      <formula>"绿色"</formula>
    </cfRule>
    <cfRule type="cellIs" dxfId="672" priority="49" operator="equal">
      <formula>"黑色"</formula>
    </cfRule>
  </conditionalFormatting>
  <conditionalFormatting sqref="R85">
    <cfRule type="cellIs" dxfId="671" priority="36" operator="equal">
      <formula>"橙色"</formula>
    </cfRule>
    <cfRule type="cellIs" dxfId="670" priority="37" operator="equal">
      <formula>"橙色"</formula>
    </cfRule>
    <cfRule type="cellIs" dxfId="669" priority="38" operator="equal">
      <formula>"红色"</formula>
    </cfRule>
    <cfRule type="cellIs" dxfId="668" priority="39" operator="equal">
      <formula>"紫色"</formula>
    </cfRule>
    <cfRule type="cellIs" dxfId="667" priority="40" operator="equal">
      <formula>"蓝色"</formula>
    </cfRule>
    <cfRule type="cellIs" dxfId="666" priority="41" operator="equal">
      <formula>"绿色"</formula>
    </cfRule>
    <cfRule type="cellIs" dxfId="665" priority="42" operator="equal">
      <formula>"黑色"</formula>
    </cfRule>
  </conditionalFormatting>
  <conditionalFormatting sqref="C111">
    <cfRule type="cellIs" dxfId="664" priority="29" operator="equal">
      <formula>"橙色"</formula>
    </cfRule>
    <cfRule type="cellIs" dxfId="663" priority="30" operator="equal">
      <formula>"橙色"</formula>
    </cfRule>
    <cfRule type="cellIs" dxfId="662" priority="31" operator="equal">
      <formula>"红色"</formula>
    </cfRule>
    <cfRule type="cellIs" dxfId="661" priority="32" operator="equal">
      <formula>"紫色"</formula>
    </cfRule>
    <cfRule type="cellIs" dxfId="660" priority="33" operator="equal">
      <formula>"蓝色"</formula>
    </cfRule>
    <cfRule type="cellIs" dxfId="659" priority="34" operator="equal">
      <formula>"绿色"</formula>
    </cfRule>
    <cfRule type="cellIs" dxfId="658" priority="35" operator="equal">
      <formula>"黑色"</formula>
    </cfRule>
  </conditionalFormatting>
  <conditionalFormatting sqref="H111">
    <cfRule type="cellIs" dxfId="657" priority="22" operator="equal">
      <formula>"橙色"</formula>
    </cfRule>
    <cfRule type="cellIs" dxfId="656" priority="23" operator="equal">
      <formula>"橙色"</formula>
    </cfRule>
    <cfRule type="cellIs" dxfId="655" priority="24" operator="equal">
      <formula>"红色"</formula>
    </cfRule>
    <cfRule type="cellIs" dxfId="654" priority="25" operator="equal">
      <formula>"紫色"</formula>
    </cfRule>
    <cfRule type="cellIs" dxfId="653" priority="26" operator="equal">
      <formula>"蓝色"</formula>
    </cfRule>
    <cfRule type="cellIs" dxfId="652" priority="27" operator="equal">
      <formula>"绿色"</formula>
    </cfRule>
    <cfRule type="cellIs" dxfId="651" priority="28" operator="equal">
      <formula>"黑色"</formula>
    </cfRule>
  </conditionalFormatting>
  <conditionalFormatting sqref="M111">
    <cfRule type="cellIs" dxfId="650" priority="15" operator="equal">
      <formula>"橙色"</formula>
    </cfRule>
    <cfRule type="cellIs" dxfId="649" priority="16" operator="equal">
      <formula>"橙色"</formula>
    </cfRule>
    <cfRule type="cellIs" dxfId="648" priority="17" operator="equal">
      <formula>"红色"</formula>
    </cfRule>
    <cfRule type="cellIs" dxfId="647" priority="18" operator="equal">
      <formula>"紫色"</formula>
    </cfRule>
    <cfRule type="cellIs" dxfId="646" priority="19" operator="equal">
      <formula>"蓝色"</formula>
    </cfRule>
    <cfRule type="cellIs" dxfId="645" priority="20" operator="equal">
      <formula>"绿色"</formula>
    </cfRule>
    <cfRule type="cellIs" dxfId="644" priority="21" operator="equal">
      <formula>"黑色"</formula>
    </cfRule>
  </conditionalFormatting>
  <conditionalFormatting sqref="R111">
    <cfRule type="cellIs" dxfId="643" priority="8" operator="equal">
      <formula>"橙色"</formula>
    </cfRule>
    <cfRule type="cellIs" dxfId="642" priority="9" operator="equal">
      <formula>"橙色"</formula>
    </cfRule>
    <cfRule type="cellIs" dxfId="641" priority="10" operator="equal">
      <formula>"红色"</formula>
    </cfRule>
    <cfRule type="cellIs" dxfId="640" priority="11" operator="equal">
      <formula>"紫色"</formula>
    </cfRule>
    <cfRule type="cellIs" dxfId="639" priority="12" operator="equal">
      <formula>"蓝色"</formula>
    </cfRule>
    <cfRule type="cellIs" dxfId="638" priority="13" operator="equal">
      <formula>"绿色"</formula>
    </cfRule>
    <cfRule type="cellIs" dxfId="637" priority="14" operator="equal">
      <formula>"黑色"</formula>
    </cfRule>
  </conditionalFormatting>
  <conditionalFormatting sqref="C137">
    <cfRule type="cellIs" dxfId="636" priority="1" operator="equal">
      <formula>"橙色"</formula>
    </cfRule>
    <cfRule type="cellIs" dxfId="635" priority="2" operator="equal">
      <formula>"橙色"</formula>
    </cfRule>
    <cfRule type="cellIs" dxfId="634" priority="3" operator="equal">
      <formula>"红色"</formula>
    </cfRule>
    <cfRule type="cellIs" dxfId="633" priority="4" operator="equal">
      <formula>"紫色"</formula>
    </cfRule>
    <cfRule type="cellIs" dxfId="632" priority="5" operator="equal">
      <formula>"蓝色"</formula>
    </cfRule>
    <cfRule type="cellIs" dxfId="631" priority="6" operator="equal">
      <formula>"绿色"</formula>
    </cfRule>
    <cfRule type="cellIs" dxfId="630" priority="7" operator="equal">
      <formula>"黑色"</formula>
    </cfRule>
  </conditionalFormatting>
  <dataValidations count="6">
    <dataValidation type="list" allowBlank="1" showInputMessage="1" showErrorMessage="1" sqref="E4 J4 O4 T4 E30 J30 O30 T30 E56 J56 O56 T56 E82 J82 O82 T82 E108 J108 O108 T108 E134" xr:uid="{00000000-0002-0000-07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R107 C133" xr:uid="{00000000-0002-0000-0700-000001000000}">
      <formula1>"[下拉],远程冷兵器,远程热兵器"</formula1>
    </dataValidation>
    <dataValidation type="list" allowBlank="1" showInputMessage="1" showErrorMessage="1" sqref="D3 I3 N3 S3 D29 I29 N29 S29 D55 I55 N55 S55 D81" xr:uid="{00000000-0002-0000-0700-000002000000}">
      <formula1>"[下拉],弩,弓,非自动枪械（0射速）,半自动枪械（1射速）,全自动枪械（2射速）"</formula1>
    </dataValidation>
    <dataValidation allowBlank="1" showInputMessage="1" showErrorMessage="1" sqref="E3 J3 O3 T3 E29 J29 O29 T29 E55 J55 O55 T55 E81 J81 O81 T81 E107 J107 O107 T107 E133" xr:uid="{00000000-0002-0000-0700-000003000000}"/>
    <dataValidation type="list" allowBlank="1" showInputMessage="1" showErrorMessage="1" sqref="I81 N81 S81 D107 I107 N107 S107 D133" xr:uid="{00000000-0002-0000-0700-000004000000}">
      <formula1>"[下拉],驽,弓,非自动枪,半自动枪,全自动枪"</formula1>
    </dataValidation>
    <dataValidation type="list" allowBlank="1" showInputMessage="1" showErrorMessage="1" sqref="E5 J5 O5 T5 E31 J31 O31 T31 E57 J57 O57 T57 E83 J83 O83 T83 E109 J109 O109 T109 E135" xr:uid="{00000000-0002-0000-0700-000005000000}">
      <formula1>"0,50,100,150,200,250"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T103"/>
  <sheetViews>
    <sheetView topLeftCell="A2" zoomScale="130" zoomScaleNormal="130" workbookViewId="0">
      <selection activeCell="L10" sqref="L10:M15"/>
    </sheetView>
  </sheetViews>
  <sheetFormatPr defaultColWidth="8.875" defaultRowHeight="12" customHeight="1" x14ac:dyDescent="0.15"/>
  <cols>
    <col min="1" max="16384" width="8.875" style="1"/>
  </cols>
  <sheetData>
    <row r="2" spans="2:20" ht="12" customHeight="1" x14ac:dyDescent="0.15">
      <c r="B2" s="6" t="s">
        <v>364</v>
      </c>
      <c r="C2" s="72" t="s">
        <v>22</v>
      </c>
      <c r="D2" s="10" t="s">
        <v>365</v>
      </c>
      <c r="E2" s="73" t="str">
        <f>E3</f>
        <v>传统驽</v>
      </c>
      <c r="G2" s="6" t="s">
        <v>364</v>
      </c>
      <c r="H2" s="72" t="s">
        <v>102</v>
      </c>
      <c r="I2" s="10" t="s">
        <v>365</v>
      </c>
      <c r="J2" s="73" t="str">
        <f>J3</f>
        <v>重型驽</v>
      </c>
      <c r="L2" s="6" t="s">
        <v>364</v>
      </c>
      <c r="M2" s="72" t="s">
        <v>166</v>
      </c>
      <c r="N2" s="10" t="s">
        <v>365</v>
      </c>
      <c r="O2" s="73" t="str">
        <f>O3</f>
        <v>连射驽</v>
      </c>
      <c r="Q2" s="6" t="s">
        <v>364</v>
      </c>
      <c r="R2" s="72" t="s">
        <v>115</v>
      </c>
      <c r="S2" s="10" t="s">
        <v>365</v>
      </c>
      <c r="T2" s="73" t="str">
        <f>IF(S3="弩",S3,T3)</f>
        <v>弩</v>
      </c>
    </row>
    <row r="3" spans="2:20" ht="12" customHeight="1" x14ac:dyDescent="0.15">
      <c r="B3" s="6" t="s">
        <v>366</v>
      </c>
      <c r="C3" s="7" t="s">
        <v>1087</v>
      </c>
      <c r="D3" s="7" t="s">
        <v>8</v>
      </c>
      <c r="E3" s="8" t="s">
        <v>1157</v>
      </c>
      <c r="G3" s="6" t="s">
        <v>366</v>
      </c>
      <c r="H3" s="7" t="s">
        <v>1087</v>
      </c>
      <c r="I3" s="7" t="s">
        <v>8</v>
      </c>
      <c r="J3" s="8" t="s">
        <v>1158</v>
      </c>
      <c r="L3" s="6" t="s">
        <v>366</v>
      </c>
      <c r="M3" s="7" t="s">
        <v>1087</v>
      </c>
      <c r="N3" s="7" t="s">
        <v>8</v>
      </c>
      <c r="O3" s="8" t="s">
        <v>166</v>
      </c>
      <c r="Q3" s="6" t="s">
        <v>366</v>
      </c>
      <c r="R3" s="7" t="s">
        <v>1087</v>
      </c>
      <c r="S3" s="7" t="s">
        <v>8</v>
      </c>
      <c r="T3" s="8" t="s">
        <v>1159</v>
      </c>
    </row>
    <row r="4" spans="2:20" ht="12" customHeight="1" x14ac:dyDescent="0.15">
      <c r="B4" s="6" t="s">
        <v>370</v>
      </c>
      <c r="C4" s="12" t="str">
        <f>IF(E4/10&lt;1,"",E4/10&amp;"D5")</f>
        <v>6D5</v>
      </c>
      <c r="D4" s="10" t="s">
        <v>371</v>
      </c>
      <c r="E4" s="11">
        <v>60</v>
      </c>
      <c r="G4" s="6" t="s">
        <v>370</v>
      </c>
      <c r="H4" s="12" t="str">
        <f>IF(J4/10&lt;1,"",J4/10&amp;"D5")</f>
        <v>28D5</v>
      </c>
      <c r="I4" s="10" t="s">
        <v>371</v>
      </c>
      <c r="J4" s="11">
        <v>280</v>
      </c>
      <c r="L4" s="6" t="s">
        <v>370</v>
      </c>
      <c r="M4" s="12" t="str">
        <f>IF(O4/10&lt;1,"",O4/10&amp;"D5")</f>
        <v>31D5</v>
      </c>
      <c r="N4" s="10" t="s">
        <v>371</v>
      </c>
      <c r="O4" s="11">
        <v>310</v>
      </c>
      <c r="Q4" s="6" t="s">
        <v>370</v>
      </c>
      <c r="R4" s="12" t="str">
        <f>IF(T4/10&lt;1,"",T4/10&amp;"D5")</f>
        <v>34D5</v>
      </c>
      <c r="S4" s="10" t="s">
        <v>371</v>
      </c>
      <c r="T4" s="11">
        <v>340</v>
      </c>
    </row>
    <row r="5" spans="2:20" ht="12" customHeight="1" x14ac:dyDescent="0.15">
      <c r="B5" s="6" t="s">
        <v>1074</v>
      </c>
      <c r="C5" s="19">
        <f>E5/50+1</f>
        <v>1</v>
      </c>
      <c r="D5" s="6" t="s">
        <v>1075</v>
      </c>
      <c r="E5" s="11">
        <v>0</v>
      </c>
      <c r="G5" s="6" t="s">
        <v>1074</v>
      </c>
      <c r="H5" s="19">
        <f>J5/50+1</f>
        <v>1</v>
      </c>
      <c r="I5" s="6" t="s">
        <v>1075</v>
      </c>
      <c r="J5" s="11">
        <v>0</v>
      </c>
      <c r="L5" s="6" t="s">
        <v>1074</v>
      </c>
      <c r="M5" s="19">
        <f>O5/50+1</f>
        <v>6</v>
      </c>
      <c r="N5" s="6" t="s">
        <v>1075</v>
      </c>
      <c r="O5" s="11">
        <v>250</v>
      </c>
      <c r="Q5" s="6" t="s">
        <v>1074</v>
      </c>
      <c r="R5" s="19">
        <f>T5/50+1</f>
        <v>1</v>
      </c>
      <c r="S5" s="6" t="s">
        <v>1075</v>
      </c>
      <c r="T5" s="11">
        <v>0</v>
      </c>
    </row>
    <row r="6" spans="2:20" ht="12" customHeight="1" x14ac:dyDescent="0.15">
      <c r="B6" s="6" t="s">
        <v>1077</v>
      </c>
      <c r="C6" s="19">
        <f>E6*5</f>
        <v>100</v>
      </c>
      <c r="D6" s="10" t="s">
        <v>1078</v>
      </c>
      <c r="E6" s="11">
        <v>20</v>
      </c>
      <c r="G6" s="6" t="s">
        <v>1077</v>
      </c>
      <c r="H6" s="19">
        <f>J6*5</f>
        <v>1000</v>
      </c>
      <c r="I6" s="10" t="s">
        <v>1078</v>
      </c>
      <c r="J6" s="11">
        <v>200</v>
      </c>
      <c r="L6" s="6" t="s">
        <v>1077</v>
      </c>
      <c r="M6" s="19">
        <f>O6*5</f>
        <v>75</v>
      </c>
      <c r="N6" s="10" t="s">
        <v>1078</v>
      </c>
      <c r="O6" s="11">
        <v>15</v>
      </c>
      <c r="Q6" s="6" t="s">
        <v>1077</v>
      </c>
      <c r="R6" s="19">
        <f>T6*5</f>
        <v>375</v>
      </c>
      <c r="S6" s="10" t="s">
        <v>1078</v>
      </c>
      <c r="T6" s="11">
        <v>75</v>
      </c>
    </row>
    <row r="7" spans="2:20" ht="12" customHeight="1" x14ac:dyDescent="0.15">
      <c r="B7" s="6" t="s">
        <v>372</v>
      </c>
      <c r="C7" s="29" t="str">
        <f>LOOKUP(C8,{0,201,401,601,901,1201,1501;"黑色","绿色","蓝色","紫色","红色","橙色","金色"})</f>
        <v>黑色</v>
      </c>
      <c r="D7" s="10" t="s">
        <v>373</v>
      </c>
      <c r="E7" s="13">
        <v>8</v>
      </c>
      <c r="G7" s="6" t="s">
        <v>372</v>
      </c>
      <c r="H7" s="29" t="str">
        <f>LOOKUP(H8,{0,201,401,601,901,1201,1501;"黑色","绿色","蓝色","紫色","红色","橙色","金色"})</f>
        <v>紫色</v>
      </c>
      <c r="I7" s="10" t="s">
        <v>373</v>
      </c>
      <c r="J7" s="13">
        <v>240</v>
      </c>
      <c r="L7" s="6" t="s">
        <v>372</v>
      </c>
      <c r="M7" s="29" t="str">
        <f>LOOKUP(M8,{0,201,401,601,901,1201,1501;"黑色","绿色","蓝色","紫色","红色","橙色","金色"})</f>
        <v>红色</v>
      </c>
      <c r="N7" s="10" t="s">
        <v>373</v>
      </c>
      <c r="O7" s="13">
        <v>20</v>
      </c>
      <c r="Q7" s="6" t="s">
        <v>372</v>
      </c>
      <c r="R7" s="29" t="str">
        <f>LOOKUP(R8,{0,201,401,601,901,1201,1501;"黑色","绿色","蓝色","紫色","红色","橙色","金色"})</f>
        <v>紫色</v>
      </c>
      <c r="S7" s="10" t="s">
        <v>373</v>
      </c>
      <c r="T7" s="13">
        <v>8</v>
      </c>
    </row>
    <row r="8" spans="2:20" ht="12" customHeight="1" x14ac:dyDescent="0.15">
      <c r="B8" s="6" t="s">
        <v>374</v>
      </c>
      <c r="C8" s="19">
        <f>E4+E5+E6+C16+IF(D3="全自动枪",LOOKUP((E4+E5+E6+C16),{0,201,401,601,901,1201,1501;0,100,200,300,400,500,600}),0)</f>
        <v>80</v>
      </c>
      <c r="D8" s="10" t="s">
        <v>375</v>
      </c>
      <c r="E8" s="13">
        <v>6</v>
      </c>
      <c r="G8" s="6" t="s">
        <v>374</v>
      </c>
      <c r="H8" s="19">
        <f>J4+J5+J6+H16+IF(I3="全自动枪",LOOKUP((J4+J5+J6+H16),{0,201,401,601,901,1201,1501;0,100,200,300,400,500,600}),0)</f>
        <v>680</v>
      </c>
      <c r="I8" s="10" t="s">
        <v>375</v>
      </c>
      <c r="J8" s="13">
        <v>40</v>
      </c>
      <c r="L8" s="6" t="s">
        <v>374</v>
      </c>
      <c r="M8" s="19">
        <f>O4+O5+O6+M16+IF(N3="全自动枪",LOOKUP((O4+O5+O6+M16),{0,201,401,601,901,1201,1501;0,100,200,300,400,500,600}),0)</f>
        <v>1175</v>
      </c>
      <c r="N8" s="10" t="s">
        <v>375</v>
      </c>
      <c r="O8" s="13">
        <v>7</v>
      </c>
      <c r="Q8" s="6" t="s">
        <v>374</v>
      </c>
      <c r="R8" s="19">
        <f>T4+T5+T6+R16+IF(S3="全自动枪",LOOKUP((T4+T5+T6+R16),{0,201,401,601,901,1201,1501;0,100,200,300,400,500,600}),0)</f>
        <v>715</v>
      </c>
      <c r="S8" s="10" t="s">
        <v>375</v>
      </c>
      <c r="T8" s="13">
        <v>4</v>
      </c>
    </row>
    <row r="9" spans="2:20" ht="12" customHeight="1" x14ac:dyDescent="0.15">
      <c r="B9" s="6" t="s">
        <v>376</v>
      </c>
      <c r="C9" s="19">
        <f>C8*20</f>
        <v>1600</v>
      </c>
      <c r="D9" s="10" t="s">
        <v>377</v>
      </c>
      <c r="E9" s="74">
        <f>C8</f>
        <v>80</v>
      </c>
      <c r="G9" s="6" t="s">
        <v>376</v>
      </c>
      <c r="H9" s="19">
        <f>H8*20</f>
        <v>13600</v>
      </c>
      <c r="I9" s="10" t="s">
        <v>377</v>
      </c>
      <c r="J9" s="74">
        <f>H8</f>
        <v>680</v>
      </c>
      <c r="L9" s="6" t="s">
        <v>376</v>
      </c>
      <c r="M9" s="19">
        <f>M8*20</f>
        <v>23500</v>
      </c>
      <c r="N9" s="10" t="s">
        <v>377</v>
      </c>
      <c r="O9" s="74">
        <f>M8</f>
        <v>1175</v>
      </c>
      <c r="Q9" s="6" t="s">
        <v>376</v>
      </c>
      <c r="R9" s="19">
        <f>R8*20</f>
        <v>14300</v>
      </c>
      <c r="S9" s="10" t="s">
        <v>377</v>
      </c>
      <c r="T9" s="74">
        <f>R8</f>
        <v>715</v>
      </c>
    </row>
    <row r="10" spans="2:20" ht="12" customHeight="1" x14ac:dyDescent="0.15">
      <c r="B10" s="196" t="s">
        <v>384</v>
      </c>
      <c r="C10" s="197"/>
      <c r="D10" s="193" t="s">
        <v>1160</v>
      </c>
      <c r="E10" s="194"/>
      <c r="G10" s="196" t="s">
        <v>1161</v>
      </c>
      <c r="H10" s="197"/>
      <c r="I10" s="193" t="s">
        <v>1162</v>
      </c>
      <c r="J10" s="194"/>
      <c r="L10" s="196" t="s">
        <v>1163</v>
      </c>
      <c r="M10" s="197"/>
      <c r="N10" s="193" t="s">
        <v>1164</v>
      </c>
      <c r="O10" s="194"/>
      <c r="Q10" s="196" t="s">
        <v>1165</v>
      </c>
      <c r="R10" s="197"/>
      <c r="S10" s="193" t="s">
        <v>1166</v>
      </c>
      <c r="T10" s="194"/>
    </row>
    <row r="11" spans="2:20" ht="12" customHeight="1" x14ac:dyDescent="0.15">
      <c r="B11" s="196"/>
      <c r="C11" s="197"/>
      <c r="D11" s="195"/>
      <c r="E11" s="141"/>
      <c r="G11" s="196"/>
      <c r="H11" s="197"/>
      <c r="I11" s="195"/>
      <c r="J11" s="141"/>
      <c r="L11" s="196"/>
      <c r="M11" s="197"/>
      <c r="N11" s="195"/>
      <c r="O11" s="141"/>
      <c r="Q11" s="196"/>
      <c r="R11" s="197"/>
      <c r="S11" s="195"/>
      <c r="T11" s="141"/>
    </row>
    <row r="12" spans="2:20" ht="12" customHeight="1" x14ac:dyDescent="0.15">
      <c r="B12" s="196"/>
      <c r="C12" s="197"/>
      <c r="D12" s="195"/>
      <c r="E12" s="141"/>
      <c r="G12" s="196"/>
      <c r="H12" s="197"/>
      <c r="I12" s="195"/>
      <c r="J12" s="141"/>
      <c r="L12" s="196"/>
      <c r="M12" s="197"/>
      <c r="N12" s="195"/>
      <c r="O12" s="141"/>
      <c r="Q12" s="196"/>
      <c r="R12" s="197"/>
      <c r="S12" s="195"/>
      <c r="T12" s="141"/>
    </row>
    <row r="13" spans="2:20" ht="12" customHeight="1" x14ac:dyDescent="0.15">
      <c r="B13" s="196"/>
      <c r="C13" s="197"/>
      <c r="D13" s="195"/>
      <c r="E13" s="141"/>
      <c r="G13" s="196"/>
      <c r="H13" s="197"/>
      <c r="I13" s="195"/>
      <c r="J13" s="141"/>
      <c r="L13" s="196"/>
      <c r="M13" s="197"/>
      <c r="N13" s="195"/>
      <c r="O13" s="141"/>
      <c r="Q13" s="196"/>
      <c r="R13" s="197"/>
      <c r="S13" s="195"/>
      <c r="T13" s="141"/>
    </row>
    <row r="14" spans="2:20" ht="12" customHeight="1" x14ac:dyDescent="0.15">
      <c r="B14" s="196"/>
      <c r="C14" s="197"/>
      <c r="D14" s="195"/>
      <c r="E14" s="141"/>
      <c r="G14" s="196"/>
      <c r="H14" s="197"/>
      <c r="I14" s="195"/>
      <c r="J14" s="141"/>
      <c r="L14" s="196"/>
      <c r="M14" s="197"/>
      <c r="N14" s="195"/>
      <c r="O14" s="141"/>
      <c r="Q14" s="196"/>
      <c r="R14" s="197"/>
      <c r="S14" s="195"/>
      <c r="T14" s="141"/>
    </row>
    <row r="15" spans="2:20" ht="12" customHeight="1" x14ac:dyDescent="0.15">
      <c r="B15" s="196"/>
      <c r="C15" s="197"/>
      <c r="D15" s="195"/>
      <c r="E15" s="141"/>
      <c r="G15" s="196"/>
      <c r="H15" s="197"/>
      <c r="I15" s="195"/>
      <c r="J15" s="141"/>
      <c r="L15" s="196"/>
      <c r="M15" s="197"/>
      <c r="N15" s="195"/>
      <c r="O15" s="141"/>
      <c r="Q15" s="196"/>
      <c r="R15" s="197"/>
      <c r="S15" s="195"/>
      <c r="T15" s="141"/>
    </row>
    <row r="16" spans="2:20" ht="12" customHeight="1" x14ac:dyDescent="0.15">
      <c r="B16" s="75" t="s">
        <v>386</v>
      </c>
      <c r="C16" s="76">
        <v>0</v>
      </c>
      <c r="D16" s="195"/>
      <c r="E16" s="141"/>
      <c r="G16" s="75" t="s">
        <v>386</v>
      </c>
      <c r="H16" s="76">
        <v>200</v>
      </c>
      <c r="I16" s="195"/>
      <c r="J16" s="141"/>
      <c r="L16" s="75" t="s">
        <v>386</v>
      </c>
      <c r="M16" s="76">
        <v>600</v>
      </c>
      <c r="N16" s="195"/>
      <c r="O16" s="141"/>
      <c r="Q16" s="75" t="s">
        <v>386</v>
      </c>
      <c r="R16" s="76">
        <v>300</v>
      </c>
      <c r="S16" s="195"/>
      <c r="T16" s="141"/>
    </row>
    <row r="17" spans="2:20" ht="12" customHeight="1" x14ac:dyDescent="0.15">
      <c r="B17" s="146" t="s">
        <v>1167</v>
      </c>
      <c r="C17" s="147"/>
      <c r="D17" s="147"/>
      <c r="E17" s="148"/>
      <c r="G17" s="146" t="s">
        <v>1168</v>
      </c>
      <c r="H17" s="147"/>
      <c r="I17" s="147"/>
      <c r="J17" s="148"/>
      <c r="L17" s="146"/>
      <c r="M17" s="147"/>
      <c r="N17" s="147"/>
      <c r="O17" s="148"/>
      <c r="Q17" s="146" t="s">
        <v>1169</v>
      </c>
      <c r="R17" s="147"/>
      <c r="S17" s="147"/>
      <c r="T17" s="148"/>
    </row>
    <row r="18" spans="2:20" ht="12" customHeight="1" x14ac:dyDescent="0.15">
      <c r="B18" s="146"/>
      <c r="C18" s="147"/>
      <c r="D18" s="147"/>
      <c r="E18" s="148"/>
      <c r="G18" s="146"/>
      <c r="H18" s="147"/>
      <c r="I18" s="147"/>
      <c r="J18" s="148"/>
      <c r="L18" s="146"/>
      <c r="M18" s="147"/>
      <c r="N18" s="147"/>
      <c r="O18" s="148"/>
      <c r="Q18" s="146"/>
      <c r="R18" s="147"/>
      <c r="S18" s="147"/>
      <c r="T18" s="148"/>
    </row>
    <row r="19" spans="2:20" ht="12" customHeight="1" x14ac:dyDescent="0.15">
      <c r="B19" s="146"/>
      <c r="C19" s="147"/>
      <c r="D19" s="147"/>
      <c r="E19" s="148"/>
      <c r="G19" s="146"/>
      <c r="H19" s="147"/>
      <c r="I19" s="147"/>
      <c r="J19" s="148"/>
      <c r="L19" s="146"/>
      <c r="M19" s="147"/>
      <c r="N19" s="147"/>
      <c r="O19" s="148"/>
      <c r="Q19" s="146"/>
      <c r="R19" s="147"/>
      <c r="S19" s="147"/>
      <c r="T19" s="148"/>
    </row>
    <row r="20" spans="2:20" ht="12" customHeight="1" x14ac:dyDescent="0.15">
      <c r="B20" s="146"/>
      <c r="C20" s="147"/>
      <c r="D20" s="147"/>
      <c r="E20" s="148"/>
      <c r="G20" s="146"/>
      <c r="H20" s="147"/>
      <c r="I20" s="147"/>
      <c r="J20" s="148"/>
      <c r="L20" s="146"/>
      <c r="M20" s="147"/>
      <c r="N20" s="147"/>
      <c r="O20" s="148"/>
      <c r="Q20" s="146"/>
      <c r="R20" s="147"/>
      <c r="S20" s="147"/>
      <c r="T20" s="148"/>
    </row>
    <row r="21" spans="2:20" ht="12" customHeight="1" x14ac:dyDescent="0.15">
      <c r="B21" s="146"/>
      <c r="C21" s="147"/>
      <c r="D21" s="147"/>
      <c r="E21" s="148"/>
      <c r="G21" s="146"/>
      <c r="H21" s="147"/>
      <c r="I21" s="147"/>
      <c r="J21" s="148"/>
      <c r="L21" s="146"/>
      <c r="M21" s="147"/>
      <c r="N21" s="147"/>
      <c r="O21" s="148"/>
      <c r="Q21" s="146"/>
      <c r="R21" s="147"/>
      <c r="S21" s="147"/>
      <c r="T21" s="148"/>
    </row>
    <row r="22" spans="2:20" ht="12" customHeight="1" x14ac:dyDescent="0.15">
      <c r="B22" s="146"/>
      <c r="C22" s="147"/>
      <c r="D22" s="147"/>
      <c r="E22" s="148"/>
      <c r="G22" s="146"/>
      <c r="H22" s="147"/>
      <c r="I22" s="147"/>
      <c r="J22" s="148"/>
      <c r="L22" s="146"/>
      <c r="M22" s="147"/>
      <c r="N22" s="147"/>
      <c r="O22" s="148"/>
      <c r="Q22" s="146"/>
      <c r="R22" s="147"/>
      <c r="S22" s="147"/>
      <c r="T22" s="148"/>
    </row>
    <row r="23" spans="2:20" ht="12" customHeight="1" x14ac:dyDescent="0.15">
      <c r="B23" s="146"/>
      <c r="C23" s="147"/>
      <c r="D23" s="147"/>
      <c r="E23" s="148"/>
      <c r="G23" s="146"/>
      <c r="H23" s="147"/>
      <c r="I23" s="147"/>
      <c r="J23" s="148"/>
      <c r="L23" s="146"/>
      <c r="M23" s="147"/>
      <c r="N23" s="147"/>
      <c r="O23" s="148"/>
      <c r="Q23" s="146"/>
      <c r="R23" s="147"/>
      <c r="S23" s="147"/>
      <c r="T23" s="148"/>
    </row>
    <row r="24" spans="2:20" ht="12" customHeight="1" x14ac:dyDescent="0.15">
      <c r="B24" s="146"/>
      <c r="C24" s="147"/>
      <c r="D24" s="147"/>
      <c r="E24" s="148"/>
      <c r="G24" s="146"/>
      <c r="H24" s="147"/>
      <c r="I24" s="147"/>
      <c r="J24" s="148"/>
      <c r="L24" s="146"/>
      <c r="M24" s="147"/>
      <c r="N24" s="147"/>
      <c r="O24" s="148"/>
      <c r="Q24" s="146"/>
      <c r="R24" s="147"/>
      <c r="S24" s="147"/>
      <c r="T24" s="148"/>
    </row>
    <row r="25" spans="2:20" ht="12" customHeight="1" x14ac:dyDescent="0.15">
      <c r="B25" s="198" t="s">
        <v>389</v>
      </c>
      <c r="C25" s="199"/>
      <c r="D25" s="199"/>
      <c r="E25" s="200"/>
      <c r="G25" s="198" t="s">
        <v>794</v>
      </c>
      <c r="H25" s="199"/>
      <c r="I25" s="199"/>
      <c r="J25" s="200"/>
      <c r="L25" s="198" t="s">
        <v>1170</v>
      </c>
      <c r="M25" s="199"/>
      <c r="N25" s="199"/>
      <c r="O25" s="200"/>
      <c r="Q25" s="198" t="s">
        <v>392</v>
      </c>
      <c r="R25" s="199"/>
      <c r="S25" s="199"/>
      <c r="T25" s="200"/>
    </row>
    <row r="28" spans="2:20" ht="12" customHeight="1" x14ac:dyDescent="0.15">
      <c r="B28" s="6" t="s">
        <v>364</v>
      </c>
      <c r="C28" s="72" t="s">
        <v>62</v>
      </c>
      <c r="D28" s="10" t="s">
        <v>365</v>
      </c>
      <c r="E28" s="73" t="str">
        <f>E29</f>
        <v>冲锋弩</v>
      </c>
      <c r="G28" s="6" t="s">
        <v>364</v>
      </c>
      <c r="H28" s="72" t="s">
        <v>35</v>
      </c>
      <c r="I28" s="10" t="s">
        <v>365</v>
      </c>
      <c r="J28" s="73" t="str">
        <f>J29</f>
        <v>十字弩</v>
      </c>
      <c r="L28" s="6" t="s">
        <v>364</v>
      </c>
      <c r="M28" s="72" t="s">
        <v>49</v>
      </c>
      <c r="N28" s="10" t="s">
        <v>365</v>
      </c>
      <c r="O28" s="73" t="str">
        <f>O29</f>
        <v>单手弩</v>
      </c>
      <c r="Q28" s="6" t="s">
        <v>364</v>
      </c>
      <c r="R28" s="72" t="s">
        <v>76</v>
      </c>
      <c r="S28" s="10" t="s">
        <v>365</v>
      </c>
      <c r="T28" s="73" t="str">
        <f>T29</f>
        <v>单手弩</v>
      </c>
    </row>
    <row r="29" spans="2:20" ht="12" customHeight="1" x14ac:dyDescent="0.15">
      <c r="B29" s="6" t="s">
        <v>366</v>
      </c>
      <c r="C29" s="7" t="s">
        <v>1087</v>
      </c>
      <c r="D29" s="7" t="s">
        <v>8</v>
      </c>
      <c r="E29" s="8" t="s">
        <v>62</v>
      </c>
      <c r="G29" s="6" t="s">
        <v>366</v>
      </c>
      <c r="H29" s="7" t="s">
        <v>1087</v>
      </c>
      <c r="I29" s="7" t="s">
        <v>8</v>
      </c>
      <c r="J29" s="8" t="s">
        <v>1171</v>
      </c>
      <c r="L29" s="6" t="s">
        <v>366</v>
      </c>
      <c r="M29" s="7" t="s">
        <v>1087</v>
      </c>
      <c r="N29" s="7" t="s">
        <v>8</v>
      </c>
      <c r="O29" s="8" t="s">
        <v>1172</v>
      </c>
      <c r="Q29" s="6" t="s">
        <v>366</v>
      </c>
      <c r="R29" s="7" t="s">
        <v>1087</v>
      </c>
      <c r="S29" s="7" t="s">
        <v>8</v>
      </c>
      <c r="T29" s="8" t="s">
        <v>1172</v>
      </c>
    </row>
    <row r="30" spans="2:20" ht="12" customHeight="1" x14ac:dyDescent="0.15">
      <c r="B30" s="6" t="s">
        <v>370</v>
      </c>
      <c r="C30" s="12" t="str">
        <f>IF(E30/10&lt;1,"",E30/10&amp;"D5")</f>
        <v>20D5</v>
      </c>
      <c r="D30" s="10" t="s">
        <v>371</v>
      </c>
      <c r="E30" s="11">
        <v>200</v>
      </c>
      <c r="G30" s="6" t="s">
        <v>370</v>
      </c>
      <c r="H30" s="12" t="str">
        <f>IF(J30/10&lt;1,"",J30/10&amp;"D5")</f>
        <v>15D5</v>
      </c>
      <c r="I30" s="10" t="s">
        <v>371</v>
      </c>
      <c r="J30" s="11">
        <v>150</v>
      </c>
      <c r="L30" s="6" t="s">
        <v>370</v>
      </c>
      <c r="M30" s="12" t="str">
        <f>IF(O30/10&lt;1,"",O30/10&amp;"D5")</f>
        <v>12D5</v>
      </c>
      <c r="N30" s="10" t="s">
        <v>371</v>
      </c>
      <c r="O30" s="11">
        <v>120</v>
      </c>
      <c r="Q30" s="6" t="s">
        <v>370</v>
      </c>
      <c r="R30" s="12" t="str">
        <f>IF(T30/10&lt;1,"",T30/10&amp;"D5")</f>
        <v>35D5</v>
      </c>
      <c r="S30" s="10" t="s">
        <v>371</v>
      </c>
      <c r="T30" s="11">
        <v>350</v>
      </c>
    </row>
    <row r="31" spans="2:20" ht="12" customHeight="1" x14ac:dyDescent="0.15">
      <c r="B31" s="6" t="s">
        <v>1074</v>
      </c>
      <c r="C31" s="19">
        <f>E31/50+1</f>
        <v>3</v>
      </c>
      <c r="D31" s="6" t="s">
        <v>1075</v>
      </c>
      <c r="E31" s="11">
        <v>100</v>
      </c>
      <c r="G31" s="6" t="s">
        <v>1074</v>
      </c>
      <c r="H31" s="19">
        <f>J31/50+1</f>
        <v>1</v>
      </c>
      <c r="I31" s="6" t="s">
        <v>1075</v>
      </c>
      <c r="J31" s="11">
        <v>0</v>
      </c>
      <c r="L31" s="6" t="s">
        <v>1074</v>
      </c>
      <c r="M31" s="19">
        <f>O31/50+1</f>
        <v>3</v>
      </c>
      <c r="N31" s="6" t="s">
        <v>1075</v>
      </c>
      <c r="O31" s="11">
        <v>100</v>
      </c>
      <c r="Q31" s="6" t="s">
        <v>1074</v>
      </c>
      <c r="R31" s="19">
        <f>T31/50+1</f>
        <v>2</v>
      </c>
      <c r="S31" s="6" t="s">
        <v>1075</v>
      </c>
      <c r="T31" s="11">
        <v>50</v>
      </c>
    </row>
    <row r="32" spans="2:20" ht="12" customHeight="1" x14ac:dyDescent="0.15">
      <c r="B32" s="6" t="s">
        <v>1077</v>
      </c>
      <c r="C32" s="19">
        <f>E32*5</f>
        <v>250</v>
      </c>
      <c r="D32" s="10" t="s">
        <v>1078</v>
      </c>
      <c r="E32" s="11">
        <v>50</v>
      </c>
      <c r="G32" s="6" t="s">
        <v>1077</v>
      </c>
      <c r="H32" s="19">
        <f>J32*5</f>
        <v>350</v>
      </c>
      <c r="I32" s="10" t="s">
        <v>1078</v>
      </c>
      <c r="J32" s="11">
        <v>70</v>
      </c>
      <c r="L32" s="6" t="s">
        <v>1077</v>
      </c>
      <c r="M32" s="19">
        <f>O32*5</f>
        <v>350</v>
      </c>
      <c r="N32" s="10" t="s">
        <v>1078</v>
      </c>
      <c r="O32" s="11">
        <v>70</v>
      </c>
      <c r="Q32" s="6" t="s">
        <v>1077</v>
      </c>
      <c r="R32" s="19">
        <f>T32*5</f>
        <v>500</v>
      </c>
      <c r="S32" s="10" t="s">
        <v>1078</v>
      </c>
      <c r="T32" s="11">
        <v>100</v>
      </c>
    </row>
    <row r="33" spans="2:20" ht="12" customHeight="1" x14ac:dyDescent="0.15">
      <c r="B33" s="6" t="s">
        <v>372</v>
      </c>
      <c r="C33" s="29" t="str">
        <f>LOOKUP(C34,{0,201,401,601,901,1201,1501;"黑色","绿色","蓝色","紫色","红色","橙色","金色"})</f>
        <v>蓝色</v>
      </c>
      <c r="D33" s="10" t="s">
        <v>373</v>
      </c>
      <c r="E33" s="13">
        <v>8</v>
      </c>
      <c r="G33" s="6" t="s">
        <v>372</v>
      </c>
      <c r="H33" s="29" t="str">
        <f>LOOKUP(H34,{0,201,401,601,901,1201,1501;"黑色","绿色","蓝色","紫色","红色","橙色","金色"})</f>
        <v>绿色</v>
      </c>
      <c r="I33" s="10" t="s">
        <v>373</v>
      </c>
      <c r="J33" s="13">
        <v>12</v>
      </c>
      <c r="L33" s="6" t="s">
        <v>372</v>
      </c>
      <c r="M33" s="29" t="str">
        <f>LOOKUP(M34,{0,201,401,601,901,1201,1501;"黑色","绿色","蓝色","紫色","红色","橙色","金色"})</f>
        <v>绿色</v>
      </c>
      <c r="N33" s="10" t="s">
        <v>373</v>
      </c>
      <c r="O33" s="13">
        <v>3</v>
      </c>
      <c r="Q33" s="6" t="s">
        <v>372</v>
      </c>
      <c r="R33" s="29" t="str">
        <f>LOOKUP(R34,{0,201,401,601,901,1201,1501;"黑色","绿色","蓝色","紫色","红色","橙色","金色"})</f>
        <v>蓝色</v>
      </c>
      <c r="S33" s="10" t="s">
        <v>373</v>
      </c>
      <c r="T33" s="13">
        <v>6</v>
      </c>
    </row>
    <row r="34" spans="2:20" ht="12" customHeight="1" x14ac:dyDescent="0.15">
      <c r="B34" s="6" t="s">
        <v>374</v>
      </c>
      <c r="C34" s="19">
        <f>E30+E31+E32+C42+IF(D29="全自动枪",LOOKUP((E30+E31+E32+C42),{0,201,401,601,901,1201,1501;0,100,200,300,400,500,600}),0)</f>
        <v>450</v>
      </c>
      <c r="D34" s="10" t="s">
        <v>375</v>
      </c>
      <c r="E34" s="13">
        <v>4</v>
      </c>
      <c r="G34" s="6" t="s">
        <v>374</v>
      </c>
      <c r="H34" s="19">
        <f>J30+J31+J32+H42+IF(I29="全自动枪",LOOKUP((J30+J31+J32+H42),{0,201,401,601,901,1201,1501;0,100,200,300,400,500,600}),0)</f>
        <v>220</v>
      </c>
      <c r="I34" s="10" t="s">
        <v>375</v>
      </c>
      <c r="J34" s="13">
        <v>6</v>
      </c>
      <c r="L34" s="6" t="s">
        <v>374</v>
      </c>
      <c r="M34" s="19">
        <f>O30+O31+O32+M42+IF(N29="全自动枪",LOOKUP((O30+O31+O32+M42),{0,201,401,601,901,1201,1501;0,100,200,300,400,500,600}),0)</f>
        <v>290</v>
      </c>
      <c r="N34" s="10" t="s">
        <v>375</v>
      </c>
      <c r="O34" s="13">
        <v>4</v>
      </c>
      <c r="Q34" s="6" t="s">
        <v>374</v>
      </c>
      <c r="R34" s="19">
        <f>T30+T31+T32+R42+IF(S29="全自动枪",LOOKUP((T30+T31+T32+R42),{0,201,401,601,901,1201,1501;0,100,200,300,400,500,600}),0)</f>
        <v>600</v>
      </c>
      <c r="S34" s="10" t="s">
        <v>375</v>
      </c>
      <c r="T34" s="13">
        <v>10</v>
      </c>
    </row>
    <row r="35" spans="2:20" ht="12" customHeight="1" x14ac:dyDescent="0.15">
      <c r="B35" s="6" t="s">
        <v>376</v>
      </c>
      <c r="C35" s="19">
        <f>C34*20</f>
        <v>9000</v>
      </c>
      <c r="D35" s="10" t="s">
        <v>377</v>
      </c>
      <c r="E35" s="74">
        <f>C34</f>
        <v>450</v>
      </c>
      <c r="G35" s="6" t="s">
        <v>376</v>
      </c>
      <c r="H35" s="19">
        <f>H34*20</f>
        <v>4400</v>
      </c>
      <c r="I35" s="10" t="s">
        <v>377</v>
      </c>
      <c r="J35" s="74">
        <f>H34</f>
        <v>220</v>
      </c>
      <c r="L35" s="6" t="s">
        <v>376</v>
      </c>
      <c r="M35" s="19">
        <f>M34*20</f>
        <v>5800</v>
      </c>
      <c r="N35" s="10" t="s">
        <v>377</v>
      </c>
      <c r="O35" s="74">
        <f>M34</f>
        <v>290</v>
      </c>
      <c r="Q35" s="6" t="s">
        <v>376</v>
      </c>
      <c r="R35" s="19">
        <f>R34*20</f>
        <v>12000</v>
      </c>
      <c r="S35" s="10" t="s">
        <v>377</v>
      </c>
      <c r="T35" s="74">
        <f>R34</f>
        <v>600</v>
      </c>
    </row>
    <row r="36" spans="2:20" ht="12" customHeight="1" x14ac:dyDescent="0.15">
      <c r="B36" s="196" t="s">
        <v>1173</v>
      </c>
      <c r="C36" s="197"/>
      <c r="D36" s="193" t="s">
        <v>1174</v>
      </c>
      <c r="E36" s="194"/>
      <c r="G36" s="196" t="s">
        <v>384</v>
      </c>
      <c r="H36" s="197"/>
      <c r="I36" s="193" t="s">
        <v>1175</v>
      </c>
      <c r="J36" s="194"/>
      <c r="L36" s="196" t="s">
        <v>384</v>
      </c>
      <c r="M36" s="197"/>
      <c r="N36" s="193" t="s">
        <v>1176</v>
      </c>
      <c r="O36" s="194"/>
      <c r="Q36" s="196" t="s">
        <v>1177</v>
      </c>
      <c r="R36" s="197"/>
      <c r="S36" s="193" t="s">
        <v>1178</v>
      </c>
      <c r="T36" s="194"/>
    </row>
    <row r="37" spans="2:20" ht="12" customHeight="1" x14ac:dyDescent="0.15">
      <c r="B37" s="196"/>
      <c r="C37" s="197"/>
      <c r="D37" s="195"/>
      <c r="E37" s="141"/>
      <c r="G37" s="196"/>
      <c r="H37" s="197"/>
      <c r="I37" s="195"/>
      <c r="J37" s="141"/>
      <c r="L37" s="196"/>
      <c r="M37" s="197"/>
      <c r="N37" s="195"/>
      <c r="O37" s="141"/>
      <c r="Q37" s="196"/>
      <c r="R37" s="197"/>
      <c r="S37" s="195"/>
      <c r="T37" s="141"/>
    </row>
    <row r="38" spans="2:20" ht="12" customHeight="1" x14ac:dyDescent="0.15">
      <c r="B38" s="196"/>
      <c r="C38" s="197"/>
      <c r="D38" s="195"/>
      <c r="E38" s="141"/>
      <c r="G38" s="196"/>
      <c r="H38" s="197"/>
      <c r="I38" s="195"/>
      <c r="J38" s="141"/>
      <c r="L38" s="196"/>
      <c r="M38" s="197"/>
      <c r="N38" s="195"/>
      <c r="O38" s="141"/>
      <c r="Q38" s="196"/>
      <c r="R38" s="197"/>
      <c r="S38" s="195"/>
      <c r="T38" s="141"/>
    </row>
    <row r="39" spans="2:20" ht="12" customHeight="1" x14ac:dyDescent="0.15">
      <c r="B39" s="196"/>
      <c r="C39" s="197"/>
      <c r="D39" s="195"/>
      <c r="E39" s="141"/>
      <c r="G39" s="196"/>
      <c r="H39" s="197"/>
      <c r="I39" s="195"/>
      <c r="J39" s="141"/>
      <c r="L39" s="196"/>
      <c r="M39" s="197"/>
      <c r="N39" s="195"/>
      <c r="O39" s="141"/>
      <c r="Q39" s="196"/>
      <c r="R39" s="197"/>
      <c r="S39" s="195"/>
      <c r="T39" s="141"/>
    </row>
    <row r="40" spans="2:20" ht="12" customHeight="1" x14ac:dyDescent="0.15">
      <c r="B40" s="196"/>
      <c r="C40" s="197"/>
      <c r="D40" s="195"/>
      <c r="E40" s="141"/>
      <c r="G40" s="196"/>
      <c r="H40" s="197"/>
      <c r="I40" s="195"/>
      <c r="J40" s="141"/>
      <c r="L40" s="196"/>
      <c r="M40" s="197"/>
      <c r="N40" s="195"/>
      <c r="O40" s="141"/>
      <c r="Q40" s="196"/>
      <c r="R40" s="197"/>
      <c r="S40" s="195"/>
      <c r="T40" s="141"/>
    </row>
    <row r="41" spans="2:20" ht="12" customHeight="1" x14ac:dyDescent="0.15">
      <c r="B41" s="196"/>
      <c r="C41" s="197"/>
      <c r="D41" s="195"/>
      <c r="E41" s="141"/>
      <c r="G41" s="196"/>
      <c r="H41" s="197"/>
      <c r="I41" s="195"/>
      <c r="J41" s="141"/>
      <c r="L41" s="196"/>
      <c r="M41" s="197"/>
      <c r="N41" s="195"/>
      <c r="O41" s="141"/>
      <c r="Q41" s="196"/>
      <c r="R41" s="197"/>
      <c r="S41" s="195"/>
      <c r="T41" s="141"/>
    </row>
    <row r="42" spans="2:20" ht="12" customHeight="1" x14ac:dyDescent="0.15">
      <c r="B42" s="75" t="s">
        <v>386</v>
      </c>
      <c r="C42" s="76">
        <v>100</v>
      </c>
      <c r="D42" s="195"/>
      <c r="E42" s="141"/>
      <c r="G42" s="75" t="s">
        <v>386</v>
      </c>
      <c r="H42" s="76"/>
      <c r="I42" s="195"/>
      <c r="J42" s="141"/>
      <c r="L42" s="75" t="s">
        <v>386</v>
      </c>
      <c r="M42" s="76"/>
      <c r="N42" s="195"/>
      <c r="O42" s="141"/>
      <c r="Q42" s="75" t="s">
        <v>386</v>
      </c>
      <c r="R42" s="76">
        <v>100</v>
      </c>
      <c r="S42" s="195"/>
      <c r="T42" s="141"/>
    </row>
    <row r="43" spans="2:20" ht="12" customHeight="1" x14ac:dyDescent="0.15">
      <c r="B43" s="146" t="s">
        <v>479</v>
      </c>
      <c r="C43" s="147"/>
      <c r="D43" s="147"/>
      <c r="E43" s="148"/>
      <c r="G43" s="146" t="s">
        <v>479</v>
      </c>
      <c r="H43" s="147"/>
      <c r="I43" s="147"/>
      <c r="J43" s="148"/>
      <c r="L43" s="146" t="s">
        <v>479</v>
      </c>
      <c r="M43" s="147"/>
      <c r="N43" s="147"/>
      <c r="O43" s="148"/>
      <c r="Q43" s="146" t="s">
        <v>479</v>
      </c>
      <c r="R43" s="147"/>
      <c r="S43" s="147"/>
      <c r="T43" s="148"/>
    </row>
    <row r="44" spans="2:20" ht="12" customHeight="1" x14ac:dyDescent="0.15">
      <c r="B44" s="146"/>
      <c r="C44" s="147"/>
      <c r="D44" s="147"/>
      <c r="E44" s="148"/>
      <c r="G44" s="146"/>
      <c r="H44" s="147"/>
      <c r="I44" s="147"/>
      <c r="J44" s="148"/>
      <c r="L44" s="146"/>
      <c r="M44" s="147"/>
      <c r="N44" s="147"/>
      <c r="O44" s="148"/>
      <c r="Q44" s="146"/>
      <c r="R44" s="147"/>
      <c r="S44" s="147"/>
      <c r="T44" s="148"/>
    </row>
    <row r="45" spans="2:20" ht="12" customHeight="1" x14ac:dyDescent="0.15">
      <c r="B45" s="146"/>
      <c r="C45" s="147"/>
      <c r="D45" s="147"/>
      <c r="E45" s="148"/>
      <c r="G45" s="146"/>
      <c r="H45" s="147"/>
      <c r="I45" s="147"/>
      <c r="J45" s="148"/>
      <c r="L45" s="146"/>
      <c r="M45" s="147"/>
      <c r="N45" s="147"/>
      <c r="O45" s="148"/>
      <c r="Q45" s="146"/>
      <c r="R45" s="147"/>
      <c r="S45" s="147"/>
      <c r="T45" s="148"/>
    </row>
    <row r="46" spans="2:20" ht="12" customHeight="1" x14ac:dyDescent="0.15">
      <c r="B46" s="146"/>
      <c r="C46" s="147"/>
      <c r="D46" s="147"/>
      <c r="E46" s="148"/>
      <c r="G46" s="146"/>
      <c r="H46" s="147"/>
      <c r="I46" s="147"/>
      <c r="J46" s="148"/>
      <c r="L46" s="146"/>
      <c r="M46" s="147"/>
      <c r="N46" s="147"/>
      <c r="O46" s="148"/>
      <c r="Q46" s="146"/>
      <c r="R46" s="147"/>
      <c r="S46" s="147"/>
      <c r="T46" s="148"/>
    </row>
    <row r="47" spans="2:20" ht="12" customHeight="1" x14ac:dyDescent="0.15">
      <c r="B47" s="146"/>
      <c r="C47" s="147"/>
      <c r="D47" s="147"/>
      <c r="E47" s="148"/>
      <c r="G47" s="146"/>
      <c r="H47" s="147"/>
      <c r="I47" s="147"/>
      <c r="J47" s="148"/>
      <c r="L47" s="146"/>
      <c r="M47" s="147"/>
      <c r="N47" s="147"/>
      <c r="O47" s="148"/>
      <c r="Q47" s="146"/>
      <c r="R47" s="147"/>
      <c r="S47" s="147"/>
      <c r="T47" s="148"/>
    </row>
    <row r="48" spans="2:20" ht="12" customHeight="1" x14ac:dyDescent="0.15">
      <c r="B48" s="146"/>
      <c r="C48" s="147"/>
      <c r="D48" s="147"/>
      <c r="E48" s="148"/>
      <c r="G48" s="146"/>
      <c r="H48" s="147"/>
      <c r="I48" s="147"/>
      <c r="J48" s="148"/>
      <c r="L48" s="146"/>
      <c r="M48" s="147"/>
      <c r="N48" s="147"/>
      <c r="O48" s="148"/>
      <c r="Q48" s="146"/>
      <c r="R48" s="147"/>
      <c r="S48" s="147"/>
      <c r="T48" s="148"/>
    </row>
    <row r="49" spans="2:20" ht="12" customHeight="1" x14ac:dyDescent="0.15">
      <c r="B49" s="146"/>
      <c r="C49" s="147"/>
      <c r="D49" s="147"/>
      <c r="E49" s="148"/>
      <c r="G49" s="146"/>
      <c r="H49" s="147"/>
      <c r="I49" s="147"/>
      <c r="J49" s="148"/>
      <c r="L49" s="146"/>
      <c r="M49" s="147"/>
      <c r="N49" s="147"/>
      <c r="O49" s="148"/>
      <c r="Q49" s="146"/>
      <c r="R49" s="147"/>
      <c r="S49" s="147"/>
      <c r="T49" s="148"/>
    </row>
    <row r="50" spans="2:20" ht="12" customHeight="1" x14ac:dyDescent="0.15">
      <c r="B50" s="146"/>
      <c r="C50" s="147"/>
      <c r="D50" s="147"/>
      <c r="E50" s="148"/>
      <c r="G50" s="146"/>
      <c r="H50" s="147"/>
      <c r="I50" s="147"/>
      <c r="J50" s="148"/>
      <c r="L50" s="146"/>
      <c r="M50" s="147"/>
      <c r="N50" s="147"/>
      <c r="O50" s="148"/>
      <c r="Q50" s="146"/>
      <c r="R50" s="147"/>
      <c r="S50" s="147"/>
      <c r="T50" s="148"/>
    </row>
    <row r="51" spans="2:20" ht="12" customHeight="1" x14ac:dyDescent="0.15">
      <c r="B51" s="198" t="s">
        <v>481</v>
      </c>
      <c r="C51" s="199"/>
      <c r="D51" s="199"/>
      <c r="E51" s="200"/>
      <c r="G51" s="198" t="s">
        <v>1179</v>
      </c>
      <c r="H51" s="199"/>
      <c r="I51" s="199"/>
      <c r="J51" s="200"/>
      <c r="L51" s="198" t="s">
        <v>1179</v>
      </c>
      <c r="M51" s="199"/>
      <c r="N51" s="199"/>
      <c r="O51" s="200"/>
      <c r="Q51" s="198" t="s">
        <v>1179</v>
      </c>
      <c r="R51" s="199"/>
      <c r="S51" s="199"/>
      <c r="T51" s="200"/>
    </row>
    <row r="54" spans="2:20" ht="12" customHeight="1" x14ac:dyDescent="0.15">
      <c r="B54" s="6" t="s">
        <v>364</v>
      </c>
      <c r="C54" s="72" t="s">
        <v>89</v>
      </c>
      <c r="D54" s="10" t="s">
        <v>365</v>
      </c>
      <c r="E54" s="73" t="str">
        <f>E55</f>
        <v>单手弩</v>
      </c>
      <c r="G54" s="6" t="s">
        <v>364</v>
      </c>
      <c r="H54" s="72" t="s">
        <v>128</v>
      </c>
      <c r="I54" s="10" t="s">
        <v>365</v>
      </c>
      <c r="J54" s="73" t="str">
        <f>J55</f>
        <v>单手弩</v>
      </c>
      <c r="L54" s="6" t="s">
        <v>364</v>
      </c>
      <c r="M54" s="72" t="s">
        <v>141</v>
      </c>
      <c r="N54" s="10" t="s">
        <v>365</v>
      </c>
      <c r="O54" s="73" t="str">
        <f>O55</f>
        <v>单手弩</v>
      </c>
      <c r="Q54" s="6" t="s">
        <v>364</v>
      </c>
      <c r="R54" s="72" t="s">
        <v>154</v>
      </c>
      <c r="S54" s="10" t="s">
        <v>365</v>
      </c>
      <c r="T54" s="73" t="str">
        <f>T55</f>
        <v>手弩</v>
      </c>
    </row>
    <row r="55" spans="2:20" ht="12" customHeight="1" x14ac:dyDescent="0.15">
      <c r="B55" s="6" t="s">
        <v>366</v>
      </c>
      <c r="C55" s="7" t="s">
        <v>1087</v>
      </c>
      <c r="D55" s="7" t="s">
        <v>8</v>
      </c>
      <c r="E55" s="8" t="s">
        <v>1172</v>
      </c>
      <c r="G55" s="6" t="s">
        <v>366</v>
      </c>
      <c r="H55" s="7" t="s">
        <v>1087</v>
      </c>
      <c r="I55" s="7" t="s">
        <v>8</v>
      </c>
      <c r="J55" s="8" t="s">
        <v>1172</v>
      </c>
      <c r="L55" s="6" t="s">
        <v>366</v>
      </c>
      <c r="M55" s="7" t="s">
        <v>1087</v>
      </c>
      <c r="N55" s="7" t="s">
        <v>8</v>
      </c>
      <c r="O55" s="8" t="s">
        <v>1172</v>
      </c>
      <c r="Q55" s="6" t="s">
        <v>366</v>
      </c>
      <c r="R55" s="7" t="s">
        <v>1087</v>
      </c>
      <c r="S55" s="7" t="s">
        <v>8</v>
      </c>
      <c r="T55" s="8" t="s">
        <v>1180</v>
      </c>
    </row>
    <row r="56" spans="2:20" ht="12" customHeight="1" x14ac:dyDescent="0.15">
      <c r="B56" s="6" t="s">
        <v>370</v>
      </c>
      <c r="C56" s="12" t="str">
        <f>IF(E56/10&lt;1,"",E56/10&amp;"D5")</f>
        <v>30D5</v>
      </c>
      <c r="D56" s="10" t="s">
        <v>371</v>
      </c>
      <c r="E56" s="11">
        <v>300</v>
      </c>
      <c r="G56" s="6" t="s">
        <v>370</v>
      </c>
      <c r="H56" s="12" t="str">
        <f>IF(J56/10&lt;1,"",J56/10&amp;"D5")</f>
        <v>40D5</v>
      </c>
      <c r="I56" s="10" t="s">
        <v>371</v>
      </c>
      <c r="J56" s="11">
        <v>400</v>
      </c>
      <c r="L56" s="6" t="s">
        <v>370</v>
      </c>
      <c r="M56" s="12" t="str">
        <f>IF(O56/10&lt;1,"",O56/10&amp;"D5")</f>
        <v>40D5</v>
      </c>
      <c r="N56" s="10" t="s">
        <v>371</v>
      </c>
      <c r="O56" s="11">
        <v>400</v>
      </c>
      <c r="Q56" s="6" t="s">
        <v>370</v>
      </c>
      <c r="R56" s="12" t="str">
        <f>IF(T56/10&lt;1,"",T56/10&amp;"D5")</f>
        <v>45D5</v>
      </c>
      <c r="S56" s="10" t="s">
        <v>371</v>
      </c>
      <c r="T56" s="11">
        <v>450</v>
      </c>
    </row>
    <row r="57" spans="2:20" ht="12" customHeight="1" x14ac:dyDescent="0.15">
      <c r="B57" s="6" t="s">
        <v>1074</v>
      </c>
      <c r="C57" s="19">
        <f>E57/50+1</f>
        <v>1</v>
      </c>
      <c r="D57" s="6" t="s">
        <v>1075</v>
      </c>
      <c r="E57" s="11">
        <v>0</v>
      </c>
      <c r="G57" s="6" t="s">
        <v>1074</v>
      </c>
      <c r="H57" s="19">
        <f>J57/50+1</f>
        <v>1</v>
      </c>
      <c r="I57" s="6" t="s">
        <v>1075</v>
      </c>
      <c r="J57" s="11">
        <v>0</v>
      </c>
      <c r="L57" s="6" t="s">
        <v>1074</v>
      </c>
      <c r="M57" s="19">
        <f>O57/50+1</f>
        <v>1</v>
      </c>
      <c r="N57" s="6" t="s">
        <v>1075</v>
      </c>
      <c r="O57" s="11">
        <v>0</v>
      </c>
      <c r="Q57" s="6" t="s">
        <v>1074</v>
      </c>
      <c r="R57" s="19">
        <f>T57/50+1</f>
        <v>1</v>
      </c>
      <c r="S57" s="6" t="s">
        <v>1075</v>
      </c>
      <c r="T57" s="11">
        <v>0</v>
      </c>
    </row>
    <row r="58" spans="2:20" ht="12" customHeight="1" x14ac:dyDescent="0.15">
      <c r="B58" s="6" t="s">
        <v>1077</v>
      </c>
      <c r="C58" s="19">
        <f>E58*5</f>
        <v>500</v>
      </c>
      <c r="D58" s="10" t="s">
        <v>1078</v>
      </c>
      <c r="E58" s="11">
        <v>100</v>
      </c>
      <c r="G58" s="6" t="s">
        <v>1077</v>
      </c>
      <c r="H58" s="19">
        <f>J58*5</f>
        <v>750</v>
      </c>
      <c r="I58" s="10" t="s">
        <v>1078</v>
      </c>
      <c r="J58" s="11">
        <v>150</v>
      </c>
      <c r="L58" s="6" t="s">
        <v>1077</v>
      </c>
      <c r="M58" s="19">
        <f>O58*5</f>
        <v>500</v>
      </c>
      <c r="N58" s="10" t="s">
        <v>1078</v>
      </c>
      <c r="O58" s="11">
        <v>100</v>
      </c>
      <c r="Q58" s="6" t="s">
        <v>1077</v>
      </c>
      <c r="R58" s="19">
        <f>T58*5</f>
        <v>500</v>
      </c>
      <c r="S58" s="10" t="s">
        <v>1078</v>
      </c>
      <c r="T58" s="11">
        <v>100</v>
      </c>
    </row>
    <row r="59" spans="2:20" ht="12" customHeight="1" x14ac:dyDescent="0.15">
      <c r="B59" s="6" t="s">
        <v>372</v>
      </c>
      <c r="C59" s="29" t="str">
        <f>LOOKUP(C60,{0,201,401,601,901,1201,1501;"黑色","绿色","蓝色","紫色","红色","橙色","金色"})</f>
        <v>蓝色</v>
      </c>
      <c r="D59" s="10" t="s">
        <v>373</v>
      </c>
      <c r="E59" s="13">
        <v>6</v>
      </c>
      <c r="G59" s="6" t="s">
        <v>372</v>
      </c>
      <c r="H59" s="29" t="str">
        <f>LOOKUP(H60,{0,201,401,601,901,1201,1501;"黑色","绿色","蓝色","紫色","红色","橙色","金色"})</f>
        <v>紫色</v>
      </c>
      <c r="I59" s="10" t="s">
        <v>373</v>
      </c>
      <c r="J59" s="13">
        <v>18</v>
      </c>
      <c r="L59" s="6" t="s">
        <v>372</v>
      </c>
      <c r="M59" s="29" t="str">
        <f>LOOKUP(M60,{0,201,401,601,901,1201,1501;"黑色","绿色","蓝色","紫色","红色","橙色","金色"})</f>
        <v>紫色</v>
      </c>
      <c r="N59" s="10" t="s">
        <v>373</v>
      </c>
      <c r="O59" s="13">
        <v>6</v>
      </c>
      <c r="Q59" s="6" t="s">
        <v>372</v>
      </c>
      <c r="R59" s="29" t="str">
        <f>LOOKUP(R60,{0,201,401,601,901,1201,1501;"黑色","绿色","蓝色","紫色","红色","橙色","金色"})</f>
        <v>红色</v>
      </c>
      <c r="S59" s="10" t="s">
        <v>373</v>
      </c>
      <c r="T59" s="13">
        <v>7</v>
      </c>
    </row>
    <row r="60" spans="2:20" ht="12" customHeight="1" x14ac:dyDescent="0.15">
      <c r="B60" s="6" t="s">
        <v>374</v>
      </c>
      <c r="C60" s="19">
        <f>E56+E57+E58+C68+IF(D55="全自动枪",LOOKUP((E56+E57+E58+C68),{0,201,401,601,901,1201,1501;0,100,200,300,400,500,600}),0)</f>
        <v>600</v>
      </c>
      <c r="D60" s="10" t="s">
        <v>375</v>
      </c>
      <c r="E60" s="13">
        <v>10</v>
      </c>
      <c r="G60" s="6" t="s">
        <v>374</v>
      </c>
      <c r="H60" s="19">
        <f>J56+J57+J58+H68+IF(I55="全自动枪",LOOKUP((J56+J57+J58+H68),{0,201,401,601,901,1201,1501;0,100,200,300,400,500,600}),0)</f>
        <v>750</v>
      </c>
      <c r="I60" s="10" t="s">
        <v>375</v>
      </c>
      <c r="J60" s="13">
        <v>15</v>
      </c>
      <c r="L60" s="6" t="s">
        <v>374</v>
      </c>
      <c r="M60" s="19">
        <f>O56+O57+O58+M68+IF(N55="全自动枪",LOOKUP((O56+O57+O58+M68),{0,201,401,601,901,1201,1501;0,100,200,300,400,500,600}),0)</f>
        <v>900</v>
      </c>
      <c r="N60" s="10" t="s">
        <v>375</v>
      </c>
      <c r="O60" s="13">
        <v>10</v>
      </c>
      <c r="Q60" s="6" t="s">
        <v>374</v>
      </c>
      <c r="R60" s="19">
        <f>T56+T57+T58+R68+IF(S55="全自动枪",LOOKUP((T56+T57+T58+R68),{0,201,401,601,901,1201,1501;0,100,200,300,400,500,600}),0)</f>
        <v>1150</v>
      </c>
      <c r="S60" s="10" t="s">
        <v>375</v>
      </c>
      <c r="T60" s="13">
        <v>12</v>
      </c>
    </row>
    <row r="61" spans="2:20" ht="12" customHeight="1" x14ac:dyDescent="0.15">
      <c r="B61" s="6" t="s">
        <v>376</v>
      </c>
      <c r="C61" s="19">
        <f>C60*20</f>
        <v>12000</v>
      </c>
      <c r="D61" s="10" t="s">
        <v>377</v>
      </c>
      <c r="E61" s="74">
        <f>C60</f>
        <v>600</v>
      </c>
      <c r="G61" s="6" t="s">
        <v>376</v>
      </c>
      <c r="H61" s="19">
        <f>H60*20</f>
        <v>15000</v>
      </c>
      <c r="I61" s="10" t="s">
        <v>377</v>
      </c>
      <c r="J61" s="74">
        <f>H60</f>
        <v>750</v>
      </c>
      <c r="L61" s="6" t="s">
        <v>376</v>
      </c>
      <c r="M61" s="19">
        <f>M60*20</f>
        <v>18000</v>
      </c>
      <c r="N61" s="10" t="s">
        <v>377</v>
      </c>
      <c r="O61" s="74">
        <f>M60</f>
        <v>900</v>
      </c>
      <c r="Q61" s="6" t="s">
        <v>376</v>
      </c>
      <c r="R61" s="19">
        <f>R60*20</f>
        <v>23000</v>
      </c>
      <c r="S61" s="10" t="s">
        <v>377</v>
      </c>
      <c r="T61" s="74">
        <f>R60</f>
        <v>1150</v>
      </c>
    </row>
    <row r="62" spans="2:20" ht="12" customHeight="1" x14ac:dyDescent="0.15">
      <c r="B62" s="196" t="s">
        <v>1181</v>
      </c>
      <c r="C62" s="197"/>
      <c r="D62" s="193" t="s">
        <v>1182</v>
      </c>
      <c r="E62" s="194"/>
      <c r="G62" s="196" t="s">
        <v>1183</v>
      </c>
      <c r="H62" s="197"/>
      <c r="I62" s="193" t="s">
        <v>1184</v>
      </c>
      <c r="J62" s="194"/>
      <c r="L62" s="196" t="s">
        <v>1185</v>
      </c>
      <c r="M62" s="197"/>
      <c r="N62" s="193" t="s">
        <v>1186</v>
      </c>
      <c r="O62" s="194"/>
      <c r="Q62" s="196" t="s">
        <v>1187</v>
      </c>
      <c r="R62" s="197"/>
      <c r="S62" s="193" t="s">
        <v>1188</v>
      </c>
      <c r="T62" s="194"/>
    </row>
    <row r="63" spans="2:20" ht="12" customHeight="1" x14ac:dyDescent="0.15">
      <c r="B63" s="196"/>
      <c r="C63" s="197"/>
      <c r="D63" s="195"/>
      <c r="E63" s="141"/>
      <c r="G63" s="196"/>
      <c r="H63" s="197"/>
      <c r="I63" s="195"/>
      <c r="J63" s="141"/>
      <c r="L63" s="196"/>
      <c r="M63" s="197"/>
      <c r="N63" s="195"/>
      <c r="O63" s="141"/>
      <c r="Q63" s="196"/>
      <c r="R63" s="197"/>
      <c r="S63" s="195"/>
      <c r="T63" s="141"/>
    </row>
    <row r="64" spans="2:20" ht="12" customHeight="1" x14ac:dyDescent="0.15">
      <c r="B64" s="196"/>
      <c r="C64" s="197"/>
      <c r="D64" s="195"/>
      <c r="E64" s="141"/>
      <c r="G64" s="196"/>
      <c r="H64" s="197"/>
      <c r="I64" s="195"/>
      <c r="J64" s="141"/>
      <c r="L64" s="196"/>
      <c r="M64" s="197"/>
      <c r="N64" s="195"/>
      <c r="O64" s="141"/>
      <c r="Q64" s="196"/>
      <c r="R64" s="197"/>
      <c r="S64" s="195"/>
      <c r="T64" s="141"/>
    </row>
    <row r="65" spans="2:20" ht="12" customHeight="1" x14ac:dyDescent="0.15">
      <c r="B65" s="196"/>
      <c r="C65" s="197"/>
      <c r="D65" s="195"/>
      <c r="E65" s="141"/>
      <c r="G65" s="196"/>
      <c r="H65" s="197"/>
      <c r="I65" s="195"/>
      <c r="J65" s="141"/>
      <c r="L65" s="196"/>
      <c r="M65" s="197"/>
      <c r="N65" s="195"/>
      <c r="O65" s="141"/>
      <c r="Q65" s="196"/>
      <c r="R65" s="197"/>
      <c r="S65" s="195"/>
      <c r="T65" s="141"/>
    </row>
    <row r="66" spans="2:20" ht="12" customHeight="1" x14ac:dyDescent="0.15">
      <c r="B66" s="196"/>
      <c r="C66" s="197"/>
      <c r="D66" s="195"/>
      <c r="E66" s="141"/>
      <c r="G66" s="196"/>
      <c r="H66" s="197"/>
      <c r="I66" s="195"/>
      <c r="J66" s="141"/>
      <c r="L66" s="196"/>
      <c r="M66" s="197"/>
      <c r="N66" s="195"/>
      <c r="O66" s="141"/>
      <c r="Q66" s="196"/>
      <c r="R66" s="197"/>
      <c r="S66" s="195"/>
      <c r="T66" s="141"/>
    </row>
    <row r="67" spans="2:20" ht="12" customHeight="1" x14ac:dyDescent="0.15">
      <c r="B67" s="196"/>
      <c r="C67" s="197"/>
      <c r="D67" s="195"/>
      <c r="E67" s="141"/>
      <c r="G67" s="196"/>
      <c r="H67" s="197"/>
      <c r="I67" s="195"/>
      <c r="J67" s="141"/>
      <c r="L67" s="196"/>
      <c r="M67" s="197"/>
      <c r="N67" s="195"/>
      <c r="O67" s="141"/>
      <c r="Q67" s="196"/>
      <c r="R67" s="197"/>
      <c r="S67" s="195"/>
      <c r="T67" s="141"/>
    </row>
    <row r="68" spans="2:20" ht="12" customHeight="1" x14ac:dyDescent="0.15">
      <c r="B68" s="75" t="s">
        <v>386</v>
      </c>
      <c r="C68" s="76">
        <v>200</v>
      </c>
      <c r="D68" s="195"/>
      <c r="E68" s="141"/>
      <c r="G68" s="75" t="s">
        <v>386</v>
      </c>
      <c r="H68" s="76">
        <v>200</v>
      </c>
      <c r="I68" s="195"/>
      <c r="J68" s="141"/>
      <c r="L68" s="75" t="s">
        <v>386</v>
      </c>
      <c r="M68" s="76">
        <v>400</v>
      </c>
      <c r="N68" s="195"/>
      <c r="O68" s="141"/>
      <c r="Q68" s="75" t="s">
        <v>386</v>
      </c>
      <c r="R68" s="76">
        <v>600</v>
      </c>
      <c r="S68" s="195"/>
      <c r="T68" s="141"/>
    </row>
    <row r="69" spans="2:20" ht="12" customHeight="1" x14ac:dyDescent="0.15">
      <c r="B69" s="146" t="s">
        <v>479</v>
      </c>
      <c r="C69" s="147"/>
      <c r="D69" s="147"/>
      <c r="E69" s="148"/>
      <c r="G69" s="146" t="s">
        <v>479</v>
      </c>
      <c r="H69" s="147"/>
      <c r="I69" s="147"/>
      <c r="J69" s="148"/>
      <c r="L69" s="146" t="s">
        <v>479</v>
      </c>
      <c r="M69" s="147"/>
      <c r="N69" s="147"/>
      <c r="O69" s="148"/>
      <c r="Q69" s="146" t="s">
        <v>479</v>
      </c>
      <c r="R69" s="147"/>
      <c r="S69" s="147"/>
      <c r="T69" s="148"/>
    </row>
    <row r="70" spans="2:20" ht="12" customHeight="1" x14ac:dyDescent="0.15">
      <c r="B70" s="146"/>
      <c r="C70" s="147"/>
      <c r="D70" s="147"/>
      <c r="E70" s="148"/>
      <c r="G70" s="146"/>
      <c r="H70" s="147"/>
      <c r="I70" s="147"/>
      <c r="J70" s="148"/>
      <c r="L70" s="146"/>
      <c r="M70" s="147"/>
      <c r="N70" s="147"/>
      <c r="O70" s="148"/>
      <c r="Q70" s="146"/>
      <c r="R70" s="147"/>
      <c r="S70" s="147"/>
      <c r="T70" s="148"/>
    </row>
    <row r="71" spans="2:20" ht="12" customHeight="1" x14ac:dyDescent="0.15">
      <c r="B71" s="146"/>
      <c r="C71" s="147"/>
      <c r="D71" s="147"/>
      <c r="E71" s="148"/>
      <c r="G71" s="146"/>
      <c r="H71" s="147"/>
      <c r="I71" s="147"/>
      <c r="J71" s="148"/>
      <c r="L71" s="146"/>
      <c r="M71" s="147"/>
      <c r="N71" s="147"/>
      <c r="O71" s="148"/>
      <c r="Q71" s="146"/>
      <c r="R71" s="147"/>
      <c r="S71" s="147"/>
      <c r="T71" s="148"/>
    </row>
    <row r="72" spans="2:20" ht="12" customHeight="1" x14ac:dyDescent="0.15">
      <c r="B72" s="146"/>
      <c r="C72" s="147"/>
      <c r="D72" s="147"/>
      <c r="E72" s="148"/>
      <c r="G72" s="146"/>
      <c r="H72" s="147"/>
      <c r="I72" s="147"/>
      <c r="J72" s="148"/>
      <c r="L72" s="146"/>
      <c r="M72" s="147"/>
      <c r="N72" s="147"/>
      <c r="O72" s="148"/>
      <c r="Q72" s="146"/>
      <c r="R72" s="147"/>
      <c r="S72" s="147"/>
      <c r="T72" s="148"/>
    </row>
    <row r="73" spans="2:20" ht="12" customHeight="1" x14ac:dyDescent="0.15">
      <c r="B73" s="146"/>
      <c r="C73" s="147"/>
      <c r="D73" s="147"/>
      <c r="E73" s="148"/>
      <c r="G73" s="146"/>
      <c r="H73" s="147"/>
      <c r="I73" s="147"/>
      <c r="J73" s="148"/>
      <c r="L73" s="146"/>
      <c r="M73" s="147"/>
      <c r="N73" s="147"/>
      <c r="O73" s="148"/>
      <c r="Q73" s="146"/>
      <c r="R73" s="147"/>
      <c r="S73" s="147"/>
      <c r="T73" s="148"/>
    </row>
    <row r="74" spans="2:20" ht="12" customHeight="1" x14ac:dyDescent="0.15">
      <c r="B74" s="146"/>
      <c r="C74" s="147"/>
      <c r="D74" s="147"/>
      <c r="E74" s="148"/>
      <c r="G74" s="146"/>
      <c r="H74" s="147"/>
      <c r="I74" s="147"/>
      <c r="J74" s="148"/>
      <c r="L74" s="146"/>
      <c r="M74" s="147"/>
      <c r="N74" s="147"/>
      <c r="O74" s="148"/>
      <c r="Q74" s="146"/>
      <c r="R74" s="147"/>
      <c r="S74" s="147"/>
      <c r="T74" s="148"/>
    </row>
    <row r="75" spans="2:20" ht="12" customHeight="1" x14ac:dyDescent="0.15">
      <c r="B75" s="146"/>
      <c r="C75" s="147"/>
      <c r="D75" s="147"/>
      <c r="E75" s="148"/>
      <c r="G75" s="146"/>
      <c r="H75" s="147"/>
      <c r="I75" s="147"/>
      <c r="J75" s="148"/>
      <c r="L75" s="146"/>
      <c r="M75" s="147"/>
      <c r="N75" s="147"/>
      <c r="O75" s="148"/>
      <c r="Q75" s="146"/>
      <c r="R75" s="147"/>
      <c r="S75" s="147"/>
      <c r="T75" s="148"/>
    </row>
    <row r="76" spans="2:20" ht="12" customHeight="1" x14ac:dyDescent="0.15">
      <c r="B76" s="146"/>
      <c r="C76" s="147"/>
      <c r="D76" s="147"/>
      <c r="E76" s="148"/>
      <c r="G76" s="146"/>
      <c r="H76" s="147"/>
      <c r="I76" s="147"/>
      <c r="J76" s="148"/>
      <c r="L76" s="146"/>
      <c r="M76" s="147"/>
      <c r="N76" s="147"/>
      <c r="O76" s="148"/>
      <c r="Q76" s="146"/>
      <c r="R76" s="147"/>
      <c r="S76" s="147"/>
      <c r="T76" s="148"/>
    </row>
    <row r="77" spans="2:20" ht="12" customHeight="1" x14ac:dyDescent="0.15">
      <c r="B77" s="198" t="s">
        <v>1179</v>
      </c>
      <c r="C77" s="199"/>
      <c r="D77" s="199"/>
      <c r="E77" s="200"/>
      <c r="G77" s="198" t="s">
        <v>1179</v>
      </c>
      <c r="H77" s="199"/>
      <c r="I77" s="199"/>
      <c r="J77" s="200"/>
      <c r="L77" s="198" t="s">
        <v>1179</v>
      </c>
      <c r="M77" s="199"/>
      <c r="N77" s="199"/>
      <c r="O77" s="200"/>
      <c r="Q77" s="198" t="s">
        <v>1179</v>
      </c>
      <c r="R77" s="199"/>
      <c r="S77" s="199"/>
      <c r="T77" s="200"/>
    </row>
    <row r="80" spans="2:20" ht="12" customHeight="1" x14ac:dyDescent="0.15">
      <c r="B80" s="6" t="s">
        <v>364</v>
      </c>
      <c r="C80" s="72" t="s">
        <v>178</v>
      </c>
      <c r="D80" s="10" t="s">
        <v>365</v>
      </c>
      <c r="E80" s="73" t="str">
        <f>E81</f>
        <v>十字弩</v>
      </c>
      <c r="G80" s="6" t="s">
        <v>364</v>
      </c>
      <c r="H80" s="72" t="s">
        <v>190</v>
      </c>
      <c r="I80" s="10" t="s">
        <v>365</v>
      </c>
      <c r="J80" s="73" t="str">
        <f>J81</f>
        <v>弩炮</v>
      </c>
    </row>
    <row r="81" spans="2:10" ht="12" customHeight="1" x14ac:dyDescent="0.15">
      <c r="B81" s="6" t="s">
        <v>366</v>
      </c>
      <c r="C81" s="7" t="s">
        <v>1087</v>
      </c>
      <c r="D81" s="7" t="s">
        <v>8</v>
      </c>
      <c r="E81" s="8" t="s">
        <v>1171</v>
      </c>
      <c r="G81" s="6" t="s">
        <v>366</v>
      </c>
      <c r="H81" s="7" t="s">
        <v>1087</v>
      </c>
      <c r="I81" s="7" t="s">
        <v>8</v>
      </c>
      <c r="J81" s="8" t="s">
        <v>1189</v>
      </c>
    </row>
    <row r="82" spans="2:10" ht="12" customHeight="1" x14ac:dyDescent="0.15">
      <c r="B82" s="6" t="s">
        <v>370</v>
      </c>
      <c r="C82" s="12" t="str">
        <f>IF(E82/10&lt;1,"",E82/10&amp;"D5")</f>
        <v>45D5</v>
      </c>
      <c r="D82" s="10" t="s">
        <v>371</v>
      </c>
      <c r="E82" s="11">
        <v>450</v>
      </c>
      <c r="G82" s="6" t="s">
        <v>370</v>
      </c>
      <c r="H82" s="12" t="s">
        <v>1190</v>
      </c>
      <c r="I82" s="10" t="s">
        <v>371</v>
      </c>
      <c r="J82" s="11">
        <v>500</v>
      </c>
    </row>
    <row r="83" spans="2:10" ht="12" customHeight="1" x14ac:dyDescent="0.15">
      <c r="B83" s="6" t="s">
        <v>1074</v>
      </c>
      <c r="C83" s="19">
        <f>E83/50+1</f>
        <v>1</v>
      </c>
      <c r="D83" s="6" t="s">
        <v>1075</v>
      </c>
      <c r="E83" s="11">
        <v>0</v>
      </c>
      <c r="G83" s="6" t="s">
        <v>1074</v>
      </c>
      <c r="H83" s="19">
        <f>J83/50+1</f>
        <v>1</v>
      </c>
      <c r="I83" s="6" t="s">
        <v>1075</v>
      </c>
      <c r="J83" s="11">
        <v>0</v>
      </c>
    </row>
    <row r="84" spans="2:10" ht="12" customHeight="1" x14ac:dyDescent="0.15">
      <c r="B84" s="6" t="s">
        <v>1077</v>
      </c>
      <c r="C84" s="19">
        <f>E84*5</f>
        <v>750</v>
      </c>
      <c r="D84" s="10" t="s">
        <v>1078</v>
      </c>
      <c r="E84" s="11">
        <v>150</v>
      </c>
      <c r="G84" s="6" t="s">
        <v>1077</v>
      </c>
      <c r="H84" s="19">
        <f>J84*5</f>
        <v>1500</v>
      </c>
      <c r="I84" s="10" t="s">
        <v>1078</v>
      </c>
      <c r="J84" s="11">
        <v>300</v>
      </c>
    </row>
    <row r="85" spans="2:10" ht="12" customHeight="1" x14ac:dyDescent="0.15">
      <c r="B85" s="6" t="s">
        <v>372</v>
      </c>
      <c r="C85" s="29" t="str">
        <f>LOOKUP(C86,{0,201,401,601,901,1201,1501;"黑色","绿色","蓝色","紫色","红色","橙色","金色"})</f>
        <v>红色</v>
      </c>
      <c r="D85" s="10" t="s">
        <v>373</v>
      </c>
      <c r="E85" s="13">
        <v>7</v>
      </c>
      <c r="G85" s="6" t="s">
        <v>372</v>
      </c>
      <c r="H85" s="29" t="str">
        <f>LOOKUP(H86,{0,201,401,601,901,1201,1501;"黑色","绿色","蓝色","紫色","红色","橙色","金色"})</f>
        <v>金色</v>
      </c>
      <c r="I85" s="10" t="s">
        <v>373</v>
      </c>
      <c r="J85" s="13">
        <v>400</v>
      </c>
    </row>
    <row r="86" spans="2:10" ht="12" customHeight="1" x14ac:dyDescent="0.15">
      <c r="B86" s="6" t="s">
        <v>374</v>
      </c>
      <c r="C86" s="19">
        <f>E82+E83+E84+C94+IF(D81="全自动枪",LOOKUP((E82+E83+E84+C94),{0,201,401,601,901,1201,1501;0,100,200,300,400,500,600}),0)</f>
        <v>1200</v>
      </c>
      <c r="D86" s="10" t="s">
        <v>375</v>
      </c>
      <c r="E86" s="13">
        <v>12</v>
      </c>
      <c r="G86" s="6" t="s">
        <v>374</v>
      </c>
      <c r="H86" s="19">
        <f>J82+J83+J84+H94+IF(I81="全自动枪",LOOKUP((J82+J83+J84+H94),{0,201,401,601,901,1201,1501;0,100,200,300,400,500,600}),0)</f>
        <v>2900</v>
      </c>
      <c r="I86" s="10" t="s">
        <v>375</v>
      </c>
      <c r="J86" s="13">
        <v>70</v>
      </c>
    </row>
    <row r="87" spans="2:10" ht="12" customHeight="1" x14ac:dyDescent="0.15">
      <c r="B87" s="6" t="s">
        <v>376</v>
      </c>
      <c r="C87" s="19">
        <f>C86*20</f>
        <v>24000</v>
      </c>
      <c r="D87" s="10" t="s">
        <v>377</v>
      </c>
      <c r="E87" s="74">
        <f>C86</f>
        <v>1200</v>
      </c>
      <c r="G87" s="6" t="s">
        <v>376</v>
      </c>
      <c r="H87" s="19">
        <f>H86*20</f>
        <v>58000</v>
      </c>
      <c r="I87" s="10" t="s">
        <v>377</v>
      </c>
      <c r="J87" s="74">
        <f>H86</f>
        <v>2900</v>
      </c>
    </row>
    <row r="88" spans="2:10" ht="12" customHeight="1" x14ac:dyDescent="0.15">
      <c r="B88" s="196" t="s">
        <v>1191</v>
      </c>
      <c r="C88" s="197"/>
      <c r="D88" s="193" t="s">
        <v>1192</v>
      </c>
      <c r="E88" s="194"/>
      <c r="G88" s="196" t="s">
        <v>1193</v>
      </c>
      <c r="H88" s="197"/>
      <c r="I88" s="193" t="s">
        <v>1194</v>
      </c>
      <c r="J88" s="194"/>
    </row>
    <row r="89" spans="2:10" ht="12" customHeight="1" x14ac:dyDescent="0.15">
      <c r="B89" s="196"/>
      <c r="C89" s="197"/>
      <c r="D89" s="195"/>
      <c r="E89" s="141"/>
      <c r="G89" s="196"/>
      <c r="H89" s="197"/>
      <c r="I89" s="195"/>
      <c r="J89" s="141"/>
    </row>
    <row r="90" spans="2:10" ht="12" customHeight="1" x14ac:dyDescent="0.15">
      <c r="B90" s="196"/>
      <c r="C90" s="197"/>
      <c r="D90" s="195"/>
      <c r="E90" s="141"/>
      <c r="G90" s="196"/>
      <c r="H90" s="197"/>
      <c r="I90" s="195"/>
      <c r="J90" s="141"/>
    </row>
    <row r="91" spans="2:10" ht="12" customHeight="1" x14ac:dyDescent="0.15">
      <c r="B91" s="196"/>
      <c r="C91" s="197"/>
      <c r="D91" s="195"/>
      <c r="E91" s="141"/>
      <c r="G91" s="196"/>
      <c r="H91" s="197"/>
      <c r="I91" s="195"/>
      <c r="J91" s="141"/>
    </row>
    <row r="92" spans="2:10" ht="12" customHeight="1" x14ac:dyDescent="0.15">
      <c r="B92" s="196"/>
      <c r="C92" s="197"/>
      <c r="D92" s="195"/>
      <c r="E92" s="141"/>
      <c r="G92" s="196"/>
      <c r="H92" s="197"/>
      <c r="I92" s="195"/>
      <c r="J92" s="141"/>
    </row>
    <row r="93" spans="2:10" ht="12" customHeight="1" x14ac:dyDescent="0.15">
      <c r="B93" s="196"/>
      <c r="C93" s="197"/>
      <c r="D93" s="195"/>
      <c r="E93" s="141"/>
      <c r="G93" s="196"/>
      <c r="H93" s="197"/>
      <c r="I93" s="195"/>
      <c r="J93" s="141"/>
    </row>
    <row r="94" spans="2:10" ht="12" customHeight="1" x14ac:dyDescent="0.15">
      <c r="B94" s="75" t="s">
        <v>386</v>
      </c>
      <c r="C94" s="76">
        <v>600</v>
      </c>
      <c r="D94" s="195"/>
      <c r="E94" s="141"/>
      <c r="G94" s="75" t="s">
        <v>386</v>
      </c>
      <c r="H94" s="76">
        <v>2100</v>
      </c>
      <c r="I94" s="195"/>
      <c r="J94" s="141"/>
    </row>
    <row r="95" spans="2:10" ht="12" customHeight="1" x14ac:dyDescent="0.15">
      <c r="B95" s="146" t="s">
        <v>479</v>
      </c>
      <c r="C95" s="147"/>
      <c r="D95" s="147"/>
      <c r="E95" s="148"/>
      <c r="G95" s="146" t="s">
        <v>1195</v>
      </c>
      <c r="H95" s="147"/>
      <c r="I95" s="147"/>
      <c r="J95" s="148"/>
    </row>
    <row r="96" spans="2:10" ht="12" customHeight="1" x14ac:dyDescent="0.15">
      <c r="B96" s="146"/>
      <c r="C96" s="147"/>
      <c r="D96" s="147"/>
      <c r="E96" s="148"/>
      <c r="G96" s="146"/>
      <c r="H96" s="147"/>
      <c r="I96" s="147"/>
      <c r="J96" s="148"/>
    </row>
    <row r="97" spans="2:10" ht="12" customHeight="1" x14ac:dyDescent="0.15">
      <c r="B97" s="146"/>
      <c r="C97" s="147"/>
      <c r="D97" s="147"/>
      <c r="E97" s="148"/>
      <c r="G97" s="146"/>
      <c r="H97" s="147"/>
      <c r="I97" s="147"/>
      <c r="J97" s="148"/>
    </row>
    <row r="98" spans="2:10" ht="12" customHeight="1" x14ac:dyDescent="0.15">
      <c r="B98" s="146"/>
      <c r="C98" s="147"/>
      <c r="D98" s="147"/>
      <c r="E98" s="148"/>
      <c r="G98" s="146"/>
      <c r="H98" s="147"/>
      <c r="I98" s="147"/>
      <c r="J98" s="148"/>
    </row>
    <row r="99" spans="2:10" ht="12" customHeight="1" x14ac:dyDescent="0.15">
      <c r="B99" s="146"/>
      <c r="C99" s="147"/>
      <c r="D99" s="147"/>
      <c r="E99" s="148"/>
      <c r="G99" s="146"/>
      <c r="H99" s="147"/>
      <c r="I99" s="147"/>
      <c r="J99" s="148"/>
    </row>
    <row r="100" spans="2:10" ht="12" customHeight="1" x14ac:dyDescent="0.15">
      <c r="B100" s="146"/>
      <c r="C100" s="147"/>
      <c r="D100" s="147"/>
      <c r="E100" s="148"/>
      <c r="G100" s="146"/>
      <c r="H100" s="147"/>
      <c r="I100" s="147"/>
      <c r="J100" s="148"/>
    </row>
    <row r="101" spans="2:10" ht="12" customHeight="1" x14ac:dyDescent="0.15">
      <c r="B101" s="146"/>
      <c r="C101" s="147"/>
      <c r="D101" s="147"/>
      <c r="E101" s="148"/>
      <c r="G101" s="146"/>
      <c r="H101" s="147"/>
      <c r="I101" s="147"/>
      <c r="J101" s="148"/>
    </row>
    <row r="102" spans="2:10" ht="12" customHeight="1" x14ac:dyDescent="0.15">
      <c r="B102" s="146"/>
      <c r="C102" s="147"/>
      <c r="D102" s="147"/>
      <c r="E102" s="148"/>
      <c r="G102" s="146"/>
      <c r="H102" s="147"/>
      <c r="I102" s="147"/>
      <c r="J102" s="148"/>
    </row>
    <row r="103" spans="2:10" ht="12" customHeight="1" x14ac:dyDescent="0.15">
      <c r="B103" s="198" t="s">
        <v>1179</v>
      </c>
      <c r="C103" s="199"/>
      <c r="D103" s="199"/>
      <c r="E103" s="200"/>
      <c r="G103" s="198" t="s">
        <v>1053</v>
      </c>
      <c r="H103" s="199"/>
      <c r="I103" s="199"/>
      <c r="J103" s="200"/>
    </row>
  </sheetData>
  <mergeCells count="56">
    <mergeCell ref="Q25:T25"/>
    <mergeCell ref="B51:E51"/>
    <mergeCell ref="G51:J51"/>
    <mergeCell ref="L51:O51"/>
    <mergeCell ref="Q51:T51"/>
    <mergeCell ref="G36:H41"/>
    <mergeCell ref="Q36:R41"/>
    <mergeCell ref="I36:J42"/>
    <mergeCell ref="S36:T42"/>
    <mergeCell ref="B43:E50"/>
    <mergeCell ref="G43:J50"/>
    <mergeCell ref="L43:O50"/>
    <mergeCell ref="Q43:T50"/>
    <mergeCell ref="B36:C41"/>
    <mergeCell ref="L36:M41"/>
    <mergeCell ref="D36:E42"/>
    <mergeCell ref="B77:E77"/>
    <mergeCell ref="G77:J77"/>
    <mergeCell ref="L77:O77"/>
    <mergeCell ref="Q77:T77"/>
    <mergeCell ref="B103:E103"/>
    <mergeCell ref="G103:J103"/>
    <mergeCell ref="B88:C93"/>
    <mergeCell ref="D88:E94"/>
    <mergeCell ref="G88:H93"/>
    <mergeCell ref="I88:J94"/>
    <mergeCell ref="B95:E102"/>
    <mergeCell ref="G95:J102"/>
    <mergeCell ref="I62:J68"/>
    <mergeCell ref="S62:T68"/>
    <mergeCell ref="B62:C67"/>
    <mergeCell ref="L62:M67"/>
    <mergeCell ref="L69:O76"/>
    <mergeCell ref="Q69:T76"/>
    <mergeCell ref="B69:E76"/>
    <mergeCell ref="G69:J76"/>
    <mergeCell ref="D62:E68"/>
    <mergeCell ref="N62:O68"/>
    <mergeCell ref="G62:H67"/>
    <mergeCell ref="Q62:R67"/>
    <mergeCell ref="Q10:R15"/>
    <mergeCell ref="I10:J16"/>
    <mergeCell ref="S10:T16"/>
    <mergeCell ref="G17:J24"/>
    <mergeCell ref="Q17:T24"/>
    <mergeCell ref="L17:O24"/>
    <mergeCell ref="N36:O42"/>
    <mergeCell ref="B10:C15"/>
    <mergeCell ref="L10:M15"/>
    <mergeCell ref="D10:E16"/>
    <mergeCell ref="N10:O16"/>
    <mergeCell ref="B17:E24"/>
    <mergeCell ref="G10:H15"/>
    <mergeCell ref="B25:E25"/>
    <mergeCell ref="G25:J25"/>
    <mergeCell ref="L25:O25"/>
  </mergeCells>
  <phoneticPr fontId="12" type="noConversion"/>
  <conditionalFormatting sqref="C7">
    <cfRule type="cellIs" dxfId="629" priority="22" operator="equal">
      <formula>"橙色"</formula>
    </cfRule>
    <cfRule type="cellIs" dxfId="628" priority="23" operator="equal">
      <formula>"橙色"</formula>
    </cfRule>
    <cfRule type="cellIs" dxfId="627" priority="24" operator="equal">
      <formula>"红色"</formula>
    </cfRule>
    <cfRule type="cellIs" dxfId="626" priority="25" operator="equal">
      <formula>"紫色"</formula>
    </cfRule>
    <cfRule type="cellIs" dxfId="625" priority="26" operator="equal">
      <formula>"蓝色"</formula>
    </cfRule>
    <cfRule type="cellIs" dxfId="624" priority="27" operator="equal">
      <formula>"绿色"</formula>
    </cfRule>
    <cfRule type="cellIs" dxfId="623" priority="28" operator="equal">
      <formula>"黑色"</formula>
    </cfRule>
  </conditionalFormatting>
  <conditionalFormatting sqref="H7">
    <cfRule type="cellIs" dxfId="622" priority="15" operator="equal">
      <formula>"橙色"</formula>
    </cfRule>
    <cfRule type="cellIs" dxfId="621" priority="16" operator="equal">
      <formula>"橙色"</formula>
    </cfRule>
    <cfRule type="cellIs" dxfId="620" priority="17" operator="equal">
      <formula>"红色"</formula>
    </cfRule>
    <cfRule type="cellIs" dxfId="619" priority="18" operator="equal">
      <formula>"紫色"</formula>
    </cfRule>
    <cfRule type="cellIs" dxfId="618" priority="19" operator="equal">
      <formula>"蓝色"</formula>
    </cfRule>
    <cfRule type="cellIs" dxfId="617" priority="20" operator="equal">
      <formula>"绿色"</formula>
    </cfRule>
    <cfRule type="cellIs" dxfId="616" priority="21" operator="equal">
      <formula>"黑色"</formula>
    </cfRule>
  </conditionalFormatting>
  <conditionalFormatting sqref="M7">
    <cfRule type="cellIs" dxfId="615" priority="8" operator="equal">
      <formula>"橙色"</formula>
    </cfRule>
    <cfRule type="cellIs" dxfId="614" priority="9" operator="equal">
      <formula>"橙色"</formula>
    </cfRule>
    <cfRule type="cellIs" dxfId="613" priority="10" operator="equal">
      <formula>"红色"</formula>
    </cfRule>
    <cfRule type="cellIs" dxfId="612" priority="11" operator="equal">
      <formula>"紫色"</formula>
    </cfRule>
    <cfRule type="cellIs" dxfId="611" priority="12" operator="equal">
      <formula>"蓝色"</formula>
    </cfRule>
    <cfRule type="cellIs" dxfId="610" priority="13" operator="equal">
      <formula>"绿色"</formula>
    </cfRule>
    <cfRule type="cellIs" dxfId="609" priority="14" operator="equal">
      <formula>"黑色"</formula>
    </cfRule>
  </conditionalFormatting>
  <conditionalFormatting sqref="R7">
    <cfRule type="cellIs" dxfId="608" priority="1" operator="equal">
      <formula>"橙色"</formula>
    </cfRule>
    <cfRule type="cellIs" dxfId="607" priority="2" operator="equal">
      <formula>"橙色"</formula>
    </cfRule>
    <cfRule type="cellIs" dxfId="606" priority="3" operator="equal">
      <formula>"红色"</formula>
    </cfRule>
    <cfRule type="cellIs" dxfId="605" priority="4" operator="equal">
      <formula>"紫色"</formula>
    </cfRule>
    <cfRule type="cellIs" dxfId="604" priority="5" operator="equal">
      <formula>"蓝色"</formula>
    </cfRule>
    <cfRule type="cellIs" dxfId="603" priority="6" operator="equal">
      <formula>"绿色"</formula>
    </cfRule>
    <cfRule type="cellIs" dxfId="602" priority="7" operator="equal">
      <formula>"黑色"</formula>
    </cfRule>
  </conditionalFormatting>
  <conditionalFormatting sqref="C33">
    <cfRule type="cellIs" dxfId="601" priority="29" operator="equal">
      <formula>"橙色"</formula>
    </cfRule>
    <cfRule type="cellIs" dxfId="600" priority="30" operator="equal">
      <formula>"橙色"</formula>
    </cfRule>
    <cfRule type="cellIs" dxfId="599" priority="31" operator="equal">
      <formula>"红色"</formula>
    </cfRule>
    <cfRule type="cellIs" dxfId="598" priority="32" operator="equal">
      <formula>"紫色"</formula>
    </cfRule>
    <cfRule type="cellIs" dxfId="597" priority="33" operator="equal">
      <formula>"蓝色"</formula>
    </cfRule>
    <cfRule type="cellIs" dxfId="596" priority="34" operator="equal">
      <formula>"绿色"</formula>
    </cfRule>
    <cfRule type="cellIs" dxfId="595" priority="35" operator="equal">
      <formula>"黑色"</formula>
    </cfRule>
  </conditionalFormatting>
  <conditionalFormatting sqref="H33">
    <cfRule type="cellIs" dxfId="594" priority="36" operator="equal">
      <formula>"橙色"</formula>
    </cfRule>
    <cfRule type="cellIs" dxfId="593" priority="37" operator="equal">
      <formula>"橙色"</formula>
    </cfRule>
    <cfRule type="cellIs" dxfId="592" priority="38" operator="equal">
      <formula>"红色"</formula>
    </cfRule>
    <cfRule type="cellIs" dxfId="591" priority="39" operator="equal">
      <formula>"紫色"</formula>
    </cfRule>
    <cfRule type="cellIs" dxfId="590" priority="40" operator="equal">
      <formula>"蓝色"</formula>
    </cfRule>
    <cfRule type="cellIs" dxfId="589" priority="41" operator="equal">
      <formula>"绿色"</formula>
    </cfRule>
    <cfRule type="cellIs" dxfId="588" priority="42" operator="equal">
      <formula>"黑色"</formula>
    </cfRule>
  </conditionalFormatting>
  <conditionalFormatting sqref="M33">
    <cfRule type="cellIs" dxfId="587" priority="43" operator="equal">
      <formula>"橙色"</formula>
    </cfRule>
    <cfRule type="cellIs" dxfId="586" priority="44" operator="equal">
      <formula>"橙色"</formula>
    </cfRule>
    <cfRule type="cellIs" dxfId="585" priority="45" operator="equal">
      <formula>"红色"</formula>
    </cfRule>
    <cfRule type="cellIs" dxfId="584" priority="46" operator="equal">
      <formula>"紫色"</formula>
    </cfRule>
    <cfRule type="cellIs" dxfId="583" priority="47" operator="equal">
      <formula>"蓝色"</formula>
    </cfRule>
    <cfRule type="cellIs" dxfId="582" priority="48" operator="equal">
      <formula>"绿色"</formula>
    </cfRule>
    <cfRule type="cellIs" dxfId="581" priority="49" operator="equal">
      <formula>"黑色"</formula>
    </cfRule>
  </conditionalFormatting>
  <conditionalFormatting sqref="R33">
    <cfRule type="cellIs" dxfId="580" priority="50" operator="equal">
      <formula>"橙色"</formula>
    </cfRule>
    <cfRule type="cellIs" dxfId="579" priority="51" operator="equal">
      <formula>"橙色"</formula>
    </cfRule>
    <cfRule type="cellIs" dxfId="578" priority="52" operator="equal">
      <formula>"红色"</formula>
    </cfRule>
    <cfRule type="cellIs" dxfId="577" priority="53" operator="equal">
      <formula>"紫色"</formula>
    </cfRule>
    <cfRule type="cellIs" dxfId="576" priority="54" operator="equal">
      <formula>"蓝色"</formula>
    </cfRule>
    <cfRule type="cellIs" dxfId="575" priority="55" operator="equal">
      <formula>"绿色"</formula>
    </cfRule>
    <cfRule type="cellIs" dxfId="574" priority="56" operator="equal">
      <formula>"黑色"</formula>
    </cfRule>
  </conditionalFormatting>
  <conditionalFormatting sqref="C59">
    <cfRule type="cellIs" dxfId="573" priority="78" operator="equal">
      <formula>"橙色"</formula>
    </cfRule>
    <cfRule type="cellIs" dxfId="572" priority="79" operator="equal">
      <formula>"橙色"</formula>
    </cfRule>
    <cfRule type="cellIs" dxfId="571" priority="80" operator="equal">
      <formula>"红色"</formula>
    </cfRule>
    <cfRule type="cellIs" dxfId="570" priority="81" operator="equal">
      <formula>"紫色"</formula>
    </cfRule>
    <cfRule type="cellIs" dxfId="569" priority="82" operator="equal">
      <formula>"蓝色"</formula>
    </cfRule>
    <cfRule type="cellIs" dxfId="568" priority="83" operator="equal">
      <formula>"绿色"</formula>
    </cfRule>
    <cfRule type="cellIs" dxfId="567" priority="84" operator="equal">
      <formula>"黑色"</formula>
    </cfRule>
  </conditionalFormatting>
  <conditionalFormatting sqref="H59">
    <cfRule type="cellIs" dxfId="566" priority="71" operator="equal">
      <formula>"橙色"</formula>
    </cfRule>
    <cfRule type="cellIs" dxfId="565" priority="72" operator="equal">
      <formula>"橙色"</formula>
    </cfRule>
    <cfRule type="cellIs" dxfId="564" priority="73" operator="equal">
      <formula>"红色"</formula>
    </cfRule>
    <cfRule type="cellIs" dxfId="563" priority="74" operator="equal">
      <formula>"紫色"</formula>
    </cfRule>
    <cfRule type="cellIs" dxfId="562" priority="75" operator="equal">
      <formula>"蓝色"</formula>
    </cfRule>
    <cfRule type="cellIs" dxfId="561" priority="76" operator="equal">
      <formula>"绿色"</formula>
    </cfRule>
    <cfRule type="cellIs" dxfId="560" priority="77" operator="equal">
      <formula>"黑色"</formula>
    </cfRule>
  </conditionalFormatting>
  <conditionalFormatting sqref="M59">
    <cfRule type="cellIs" dxfId="559" priority="64" operator="equal">
      <formula>"橙色"</formula>
    </cfRule>
    <cfRule type="cellIs" dxfId="558" priority="65" operator="equal">
      <formula>"橙色"</formula>
    </cfRule>
    <cfRule type="cellIs" dxfId="557" priority="66" operator="equal">
      <formula>"红色"</formula>
    </cfRule>
    <cfRule type="cellIs" dxfId="556" priority="67" operator="equal">
      <formula>"紫色"</formula>
    </cfRule>
    <cfRule type="cellIs" dxfId="555" priority="68" operator="equal">
      <formula>"蓝色"</formula>
    </cfRule>
    <cfRule type="cellIs" dxfId="554" priority="69" operator="equal">
      <formula>"绿色"</formula>
    </cfRule>
    <cfRule type="cellIs" dxfId="553" priority="70" operator="equal">
      <formula>"黑色"</formula>
    </cfRule>
  </conditionalFormatting>
  <conditionalFormatting sqref="R59">
    <cfRule type="cellIs" dxfId="552" priority="57" operator="equal">
      <formula>"橙色"</formula>
    </cfRule>
    <cfRule type="cellIs" dxfId="551" priority="58" operator="equal">
      <formula>"橙色"</formula>
    </cfRule>
    <cfRule type="cellIs" dxfId="550" priority="59" operator="equal">
      <formula>"红色"</formula>
    </cfRule>
    <cfRule type="cellIs" dxfId="549" priority="60" operator="equal">
      <formula>"紫色"</formula>
    </cfRule>
    <cfRule type="cellIs" dxfId="548" priority="61" operator="equal">
      <formula>"蓝色"</formula>
    </cfRule>
    <cfRule type="cellIs" dxfId="547" priority="62" operator="equal">
      <formula>"绿色"</formula>
    </cfRule>
    <cfRule type="cellIs" dxfId="546" priority="63" operator="equal">
      <formula>"黑色"</formula>
    </cfRule>
  </conditionalFormatting>
  <conditionalFormatting sqref="C85">
    <cfRule type="cellIs" dxfId="545" priority="92" operator="equal">
      <formula>"橙色"</formula>
    </cfRule>
    <cfRule type="cellIs" dxfId="544" priority="93" operator="equal">
      <formula>"橙色"</formula>
    </cfRule>
    <cfRule type="cellIs" dxfId="543" priority="94" operator="equal">
      <formula>"红色"</formula>
    </cfRule>
    <cfRule type="cellIs" dxfId="542" priority="95" operator="equal">
      <formula>"紫色"</formula>
    </cfRule>
    <cfRule type="cellIs" dxfId="541" priority="96" operator="equal">
      <formula>"蓝色"</formula>
    </cfRule>
    <cfRule type="cellIs" dxfId="540" priority="97" operator="equal">
      <formula>"绿色"</formula>
    </cfRule>
    <cfRule type="cellIs" dxfId="539" priority="98" operator="equal">
      <formula>"黑色"</formula>
    </cfRule>
  </conditionalFormatting>
  <conditionalFormatting sqref="H85">
    <cfRule type="cellIs" dxfId="538" priority="85" operator="equal">
      <formula>"橙色"</formula>
    </cfRule>
    <cfRule type="cellIs" dxfId="537" priority="86" operator="equal">
      <formula>"橙色"</formula>
    </cfRule>
    <cfRule type="cellIs" dxfId="536" priority="87" operator="equal">
      <formula>"红色"</formula>
    </cfRule>
    <cfRule type="cellIs" dxfId="535" priority="88" operator="equal">
      <formula>"紫色"</formula>
    </cfRule>
    <cfRule type="cellIs" dxfId="534" priority="89" operator="equal">
      <formula>"蓝色"</formula>
    </cfRule>
    <cfRule type="cellIs" dxfId="533" priority="90" operator="equal">
      <formula>"绿色"</formula>
    </cfRule>
    <cfRule type="cellIs" dxfId="532" priority="91" operator="equal">
      <formula>"黑色"</formula>
    </cfRule>
  </conditionalFormatting>
  <dataValidations count="5">
    <dataValidation type="list" allowBlank="1" showInputMessage="1" showErrorMessage="1" sqref="E4 J4 O4 T4 E30 J30 O30 T30 E56 J56 O56 T56 E82 J82" xr:uid="{00000000-0002-0000-08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800-000001000000}">
      <formula1>"[下拉],远程冷兵器,远程热兵器"</formula1>
    </dataValidation>
    <dataValidation type="list" allowBlank="1" showInputMessage="1" showErrorMessage="1" sqref="D3 I3 N3 S3 D29 I29 N29 S29 D55 I55 N55 S55 D81 I81" xr:uid="{00000000-0002-0000-0800-000002000000}">
      <formula1>"[下拉],弩,弓,非自动枪械（0射速）,半自动枪械（1射速）,全自动枪械（2射速）"</formula1>
    </dataValidation>
    <dataValidation allowBlank="1" showInputMessage="1" showErrorMessage="1" sqref="E3 J3 O3 T3 E29 J29 O29 T29 E55 J55 O55 T55 E81 J81" xr:uid="{00000000-0002-0000-0800-000003000000}"/>
    <dataValidation type="list" allowBlank="1" showInputMessage="1" showErrorMessage="1" sqref="E5 J5 O5 T5 E31 J31 O31 T31 E57 J57 O57 T57 E83 J83" xr:uid="{00000000-0002-0000-0800-000004000000}">
      <formula1>"0,50,100,150,200,250"</formula1>
    </dataValidation>
  </dataValidations>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15</vt:i4>
      </vt:variant>
    </vt:vector>
  </HeadingPairs>
  <TitlesOfParts>
    <vt:vector size="15" baseType="lpstr">
      <vt:lpstr>目录</vt:lpstr>
      <vt:lpstr>剑</vt:lpstr>
      <vt:lpstr>刀</vt:lpstr>
      <vt:lpstr>拳套</vt:lpstr>
      <vt:lpstr>长柄</vt:lpstr>
      <vt:lpstr>斧锤</vt:lpstr>
      <vt:lpstr>奇门兵器</vt:lpstr>
      <vt:lpstr>弓</vt:lpstr>
      <vt:lpstr>弩</vt:lpstr>
      <vt:lpstr>半自动枪械</vt:lpstr>
      <vt:lpstr>全自动枪械</vt:lpstr>
      <vt:lpstr>非自动枪械</vt:lpstr>
      <vt:lpstr>魔导器</vt:lpstr>
      <vt:lpstr>共生体武器</vt:lpstr>
      <vt:lpstr>副武器</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2021-05-28T16:02:00Z</dcterms:created>
  <dcterms:modified xsi:type="dcterms:W3CDTF">2022-03-16T02:15:15Z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36E7CE75DE31413584553AB9D0BF1F65</vt:lpwstr>
  </property>
  <property fmtid="{D5CDD505-2E9C-101B-9397-08002B2CF9AE}" pid="3" name="KSOProductBuildVer">
    <vt:lpwstr>2052-11.1.0.11365</vt:lpwstr>
  </property>
</Properties>
</file>